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4"/>
  </bookViews>
  <sheets>
    <sheet name="Table No.-1" sheetId="1" r:id="rId1"/>
    <sheet name="Table 7 " sheetId="2" r:id="rId2"/>
    <sheet name="HRD" sheetId="3" r:id="rId3"/>
    <sheet name="Table-6c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<sst xmlns="http://schemas.openxmlformats.org/spreadsheetml/2006/main" count="485" uniqueCount="271">
  <si>
    <t xml:space="preserve">Within State Exposure </t>
  </si>
  <si>
    <t>Printing of Leaflet</t>
  </si>
  <si>
    <t>-</t>
  </si>
  <si>
    <t>Developing SREP</t>
  </si>
  <si>
    <t>Organizing Demonstrations</t>
  </si>
  <si>
    <t xml:space="preserve">Total </t>
  </si>
  <si>
    <t xml:space="preserve"> </t>
  </si>
  <si>
    <r>
      <t xml:space="preserve">Name of the District : </t>
    </r>
    <r>
      <rPr>
        <b/>
        <sz val="12"/>
        <rFont val="Arial"/>
        <family val="2"/>
      </rPr>
      <t xml:space="preserve">Palamau </t>
    </r>
  </si>
  <si>
    <t xml:space="preserve">Dept </t>
  </si>
  <si>
    <t xml:space="preserve">No. of Training </t>
  </si>
  <si>
    <t xml:space="preserve">Name of the Institute for Training </t>
  </si>
  <si>
    <t>Inter State</t>
  </si>
  <si>
    <t>Within State</t>
  </si>
  <si>
    <t>Dithin Dist.</t>
  </si>
  <si>
    <t>A G R I C U L T U R E</t>
  </si>
  <si>
    <t xml:space="preserve">Farmers </t>
  </si>
  <si>
    <t xml:space="preserve"> H O R T I C U L T U R E </t>
  </si>
  <si>
    <t>S. No.</t>
  </si>
  <si>
    <t>Training</t>
  </si>
  <si>
    <t>Kisan Mela</t>
  </si>
  <si>
    <t xml:space="preserve">Agriculture </t>
  </si>
  <si>
    <t>AGRICULTURAL TECHNOLOGY MANAGEMENT AGENCY (ATMA)</t>
  </si>
  <si>
    <t>Activity</t>
  </si>
  <si>
    <t>B.1</t>
  </si>
  <si>
    <t>B.2</t>
  </si>
  <si>
    <t>B.3</t>
  </si>
  <si>
    <t>B.4</t>
  </si>
  <si>
    <t>Inter-State</t>
  </si>
  <si>
    <t>B.5</t>
  </si>
  <si>
    <t>Mobilization of Farmers’ Groups – FIG/ WIG/FOs/COs/ FCs</t>
  </si>
  <si>
    <t>Seed money/ revolving funds</t>
  </si>
  <si>
    <t>B.6</t>
  </si>
  <si>
    <t>B.8</t>
  </si>
  <si>
    <t>District level exhibition/ kisan melas/ fruit/vegetable shows</t>
  </si>
  <si>
    <t>B.9</t>
  </si>
  <si>
    <t>B.10</t>
  </si>
  <si>
    <t xml:space="preserve">III. </t>
  </si>
  <si>
    <t>Agricultural Technology Refinement, Validation and Adoption</t>
  </si>
  <si>
    <t>B.11</t>
  </si>
  <si>
    <t>B.12</t>
  </si>
  <si>
    <t>B.13</t>
  </si>
  <si>
    <t>Establishment of ATMA like Institutions</t>
  </si>
  <si>
    <t>Recurring</t>
  </si>
  <si>
    <t>Non-Recurring</t>
  </si>
  <si>
    <t xml:space="preserve">Equipment* </t>
  </si>
  <si>
    <t xml:space="preserve">Organizing farmers into Groups </t>
  </si>
  <si>
    <r>
      <t xml:space="preserve">Sector : </t>
    </r>
    <r>
      <rPr>
        <b/>
        <sz val="10"/>
        <rFont val="Arial"/>
        <family val="2"/>
      </rPr>
      <t>Agriculture</t>
    </r>
  </si>
  <si>
    <t>(Rs. In Lakh)</t>
  </si>
  <si>
    <t>Strategy as per SREP</t>
  </si>
  <si>
    <t xml:space="preserve">Thrust Areas </t>
  </si>
  <si>
    <t>Activities*</t>
  </si>
  <si>
    <t>Unit Cost</t>
  </si>
  <si>
    <t xml:space="preserve">No. of Unit </t>
  </si>
  <si>
    <t xml:space="preserve">Total Cost </t>
  </si>
  <si>
    <t xml:space="preserve">In rainfed area adoption of short duraton improved variety of paddy, maize, wheat and pluses </t>
  </si>
  <si>
    <t>Creat awarness on crops</t>
  </si>
  <si>
    <t xml:space="preserve">Within Dist. Training              </t>
  </si>
  <si>
    <t xml:space="preserve">Demonstration            </t>
  </si>
  <si>
    <t>Within Dist. Exposure</t>
  </si>
  <si>
    <t>F.F. Demonstration</t>
  </si>
  <si>
    <t>Farm School</t>
  </si>
  <si>
    <t>Field day / Kishan Gosthi</t>
  </si>
  <si>
    <t xml:space="preserve">Overcoming Technical gaps in cereals oilseeds &amp; Pulses </t>
  </si>
  <si>
    <t xml:space="preserve">Creat awarness among the farmers on improved package of practices </t>
  </si>
  <si>
    <r>
      <t xml:space="preserve">Poppularaisation of newly released </t>
    </r>
    <r>
      <rPr>
        <b/>
        <sz val="10"/>
        <rFont val="Arial"/>
        <family val="2"/>
      </rPr>
      <t>HY</t>
    </r>
    <r>
      <rPr>
        <sz val="10"/>
        <rFont val="Arial"/>
        <family val="2"/>
      </rPr>
      <t xml:space="preserve"> and disease resistant varieties </t>
    </r>
  </si>
  <si>
    <t xml:space="preserve">Use of treiditonal varities </t>
  </si>
  <si>
    <t xml:space="preserve">Promotion of commodity based FO's </t>
  </si>
  <si>
    <t xml:space="preserve">Mobilzation of CIG </t>
  </si>
  <si>
    <t xml:space="preserve">Seed money/RF </t>
  </si>
  <si>
    <t>TOTAL :-</t>
  </si>
  <si>
    <r>
      <t xml:space="preserve">Sector </t>
    </r>
    <r>
      <rPr>
        <b/>
        <sz val="10"/>
        <rFont val="Arial"/>
        <family val="2"/>
      </rPr>
      <t xml:space="preserve">: </t>
    </r>
    <r>
      <rPr>
        <b/>
        <sz val="10"/>
        <rFont val="Arial"/>
        <family val="2"/>
      </rPr>
      <t>Horticulture</t>
    </r>
  </si>
  <si>
    <t>Promotion of Vegitable Cultivation</t>
  </si>
  <si>
    <t>Off season vegitable cultivation</t>
  </si>
  <si>
    <t>Popularsation of newly evolved varieties of Mango, Guava, Jackfruit, Ber, Aonla</t>
  </si>
  <si>
    <t xml:space="preserve">Non availability of  evolved varieties of Mango, Guava, Jackfruit, Ber, Aonla </t>
  </si>
  <si>
    <t>Promotion of proper spacing while laying out new orchards</t>
  </si>
  <si>
    <t>Inproper spacing in Mango, Lime, Papaya</t>
  </si>
  <si>
    <t>Seed Money/RF</t>
  </si>
  <si>
    <t>TABLE NO. - 1</t>
  </si>
  <si>
    <t xml:space="preserve">Name of District - PALAMAU </t>
  </si>
  <si>
    <t>Strategies, Thrust Areas for Extension and Research Needs for Development of Agriculture &amp; Allied Sectors in ATMA  PALAMAU</t>
  </si>
  <si>
    <t>State - Jharkahnd</t>
  </si>
  <si>
    <t>Inter State Exposure</t>
  </si>
  <si>
    <t>Within State Exposure</t>
  </si>
  <si>
    <t xml:space="preserve">Replication of Success Stories of proven technologies </t>
  </si>
  <si>
    <t>Mass Awarness Campaign</t>
  </si>
  <si>
    <t>Farmer Scientist Interaction</t>
  </si>
  <si>
    <t xml:space="preserve">Kissan Mela </t>
  </si>
  <si>
    <t>I.T. Network</t>
  </si>
  <si>
    <t xml:space="preserve">Within State Training              </t>
  </si>
  <si>
    <t xml:space="preserve">Strategy for HRD as per SREP </t>
  </si>
  <si>
    <t xml:space="preserve">Type of Participant </t>
  </si>
  <si>
    <t xml:space="preserve">Topics for Training based on training needs  </t>
  </si>
  <si>
    <t>Cultivation/ I.N.M. / I.P.M.</t>
  </si>
  <si>
    <t xml:space="preserve">Cultivation </t>
  </si>
  <si>
    <t xml:space="preserve">Production techinques of Mango, Gauvava, Aonla, Ber, Jackfruits. </t>
  </si>
  <si>
    <t xml:space="preserve">Plantation </t>
  </si>
  <si>
    <t xml:space="preserve">ATMA/KVK/ZRS/LINEDept./ Other National/State Level Insititutes or Agencies </t>
  </si>
  <si>
    <t xml:space="preserve">Rewards </t>
  </si>
  <si>
    <t>Farmers Awards (Block)</t>
  </si>
  <si>
    <t xml:space="preserve">Inter State Training  </t>
  </si>
  <si>
    <t>TABLE - 7</t>
  </si>
  <si>
    <t xml:space="preserve">Rs. in Lakhs </t>
  </si>
  <si>
    <t xml:space="preserve">Sector </t>
  </si>
  <si>
    <t xml:space="preserve">Demon. </t>
  </si>
  <si>
    <t>Expsoure Visit</t>
  </si>
  <si>
    <t>Field Day</t>
  </si>
  <si>
    <t>Mobilization of FO</t>
  </si>
  <si>
    <t>Farm Information Disse.</t>
  </si>
  <si>
    <t>Dev. Of Tech. Package</t>
  </si>
  <si>
    <t xml:space="preserve">F-S Interaction </t>
  </si>
  <si>
    <t xml:space="preserve">Horticulture </t>
  </si>
  <si>
    <t>Animal Husb.</t>
  </si>
  <si>
    <t xml:space="preserve">Fishery </t>
  </si>
  <si>
    <t xml:space="preserve">Soil Cons. </t>
  </si>
  <si>
    <t xml:space="preserve">Sericulture </t>
  </si>
  <si>
    <t xml:space="preserve">Lac Culture </t>
  </si>
  <si>
    <t xml:space="preserve">Industry </t>
  </si>
  <si>
    <t>Dairy</t>
  </si>
  <si>
    <t xml:space="preserve">Others </t>
  </si>
  <si>
    <t>B.15</t>
  </si>
  <si>
    <t>B.</t>
  </si>
  <si>
    <t>Farmer Friend at Village Level (50:50)</t>
  </si>
  <si>
    <t xml:space="preserve">Project Director </t>
  </si>
  <si>
    <t>ATMA, Palamau</t>
  </si>
  <si>
    <t xml:space="preserve">Name of the State : Jharkhand </t>
  </si>
  <si>
    <t>SI. 
NO</t>
  </si>
  <si>
    <t>Total Fund 
Requirement</t>
  </si>
  <si>
    <t>Contribution from 
the scheme</t>
  </si>
  <si>
    <t>Actual 
distribution (%)</t>
  </si>
  <si>
    <t>Recommended 
distribution (%)</t>
  </si>
  <si>
    <t>ATMA at District Level</t>
  </si>
  <si>
    <t>I</t>
  </si>
  <si>
    <t>Farmers Oriented activities (B. 1-7: B. 15 &amp; B.16)</t>
  </si>
  <si>
    <t>II</t>
  </si>
  <si>
    <t>Farm Information dissemination (B. 8-10)</t>
  </si>
  <si>
    <t>III</t>
  </si>
  <si>
    <t>IV</t>
  </si>
  <si>
    <t>Adminstrative expenses - Recuring (B. 14)</t>
  </si>
  <si>
    <t>Sub Total (I+II+III+IV)</t>
  </si>
  <si>
    <t>Innovative Activites - District Level</t>
  </si>
  <si>
    <t>Setting up CRS</t>
  </si>
  <si>
    <t>Establishment</t>
  </si>
  <si>
    <t>b</t>
  </si>
  <si>
    <t>District Level</t>
  </si>
  <si>
    <t>c</t>
  </si>
  <si>
    <t>Block Level</t>
  </si>
  <si>
    <t>Village Level</t>
  </si>
  <si>
    <t>Sub Total (a+b+c+d)</t>
  </si>
  <si>
    <t>Grand Total</t>
  </si>
  <si>
    <t>No. of Block – 20</t>
  </si>
  <si>
    <t>Name of the District – palamau</t>
  </si>
  <si>
    <t xml:space="preserve">Low Cost Publication </t>
  </si>
  <si>
    <t>R-E_F Linkages (B. 11-13)</t>
  </si>
  <si>
    <t>SUMMARY OF BUDGET PROPOSED UNDER EXTENSION REFORMS (ATMA) 
PROGRAMME FOR THE YEAR 2015-16</t>
  </si>
  <si>
    <t>a</t>
  </si>
  <si>
    <t>E</t>
  </si>
  <si>
    <t>D</t>
  </si>
  <si>
    <t>SECTOR WISE BREAK-UP OF PROPOSALS UNDER DISTRICT EXTENSION WORK PLAN (DEWP) FOR 2017-18</t>
  </si>
  <si>
    <t>Name of State: Jharkhand</t>
  </si>
  <si>
    <t xml:space="preserve">Sl. No. </t>
  </si>
  <si>
    <t>Food Security Group</t>
  </si>
  <si>
    <t xml:space="preserve">Note: Pl. Try to coordinate with line department for operationalization of farm school for fooder, poultry, horticulture etc. </t>
  </si>
  <si>
    <t xml:space="preserve">These component wise/ sector wise figures should match with your Table -1 i.e. strategy </t>
  </si>
  <si>
    <t>Name of District : Palamu</t>
  </si>
  <si>
    <t>Number of Blocks - 21</t>
  </si>
  <si>
    <t>Year - 2017-18</t>
  </si>
  <si>
    <r>
      <t xml:space="preserve">Sector </t>
    </r>
    <r>
      <rPr>
        <b/>
        <sz val="10"/>
        <rFont val="Arial"/>
        <family val="2"/>
      </rPr>
      <t>: Animal Husbandary</t>
    </r>
  </si>
  <si>
    <t>Rs. In Lakh</t>
  </si>
  <si>
    <t>Balance Feeding</t>
  </si>
  <si>
    <t xml:space="preserve">Poor  nutrition </t>
  </si>
  <si>
    <t xml:space="preserve">Inter State Exposure </t>
  </si>
  <si>
    <r>
      <t>Popularsation of</t>
    </r>
    <r>
      <rPr>
        <b/>
        <sz val="10"/>
        <rFont val="Arial"/>
        <family val="2"/>
      </rPr>
      <t xml:space="preserve"> FMD</t>
    </r>
    <r>
      <rPr>
        <sz val="10"/>
        <rFont val="Arial"/>
        <family val="2"/>
      </rPr>
      <t xml:space="preserve"> vacination in buffaloes and cows </t>
    </r>
  </si>
  <si>
    <t xml:space="preserve">FMD Vacination not followed in bujjaloes and cows </t>
  </si>
  <si>
    <t xml:space="preserve">Creating awarness towards proper rearing of imporved breeds </t>
  </si>
  <si>
    <t xml:space="preserve">Unawarness regarding rearing of improved breeds </t>
  </si>
  <si>
    <t>Inter State Training</t>
  </si>
  <si>
    <t>Within Dist. Training</t>
  </si>
  <si>
    <r>
      <t xml:space="preserve">Sector </t>
    </r>
    <r>
      <rPr>
        <b/>
        <sz val="10"/>
        <rFont val="Arial"/>
        <family val="2"/>
      </rPr>
      <t xml:space="preserve">:Fishery </t>
    </r>
  </si>
  <si>
    <t xml:space="preserve">Rs. In lakh </t>
  </si>
  <si>
    <t xml:space="preserve">Creating awarness about composite fish farming </t>
  </si>
  <si>
    <t xml:space="preserve">Unawarness about composite fish farming </t>
  </si>
  <si>
    <t>Promotion of proper artificial feeding</t>
  </si>
  <si>
    <t>Improper artificial feeding</t>
  </si>
  <si>
    <t>Farmers Awards (Dist.)</t>
  </si>
  <si>
    <r>
      <t xml:space="preserve">Sector </t>
    </r>
    <r>
      <rPr>
        <b/>
        <sz val="10"/>
        <rFont val="Arial"/>
        <family val="2"/>
      </rPr>
      <t xml:space="preserve">: Sericulture  </t>
    </r>
  </si>
  <si>
    <t xml:space="preserve">Rs. In Lakh </t>
  </si>
  <si>
    <t xml:space="preserve">To make availability of equipments of farmers </t>
  </si>
  <si>
    <t xml:space="preserve">Non-availability of proper rearing equipments with farmers </t>
  </si>
  <si>
    <t>Within Dist.Training</t>
  </si>
  <si>
    <t>Promotion of scientific Lac rearing</t>
  </si>
  <si>
    <t xml:space="preserve">Unscientific Lac rearing </t>
  </si>
  <si>
    <t>Field Day and Kishan Gosthi</t>
  </si>
  <si>
    <t>Low Cost Publication</t>
  </si>
  <si>
    <t>Within State. Exposure</t>
  </si>
  <si>
    <t>Animal Husbandary</t>
  </si>
  <si>
    <t>Fishrey</t>
  </si>
  <si>
    <t>ABSTRACT - Training (Inter State) - 02 , Training (Within State) 04,  Training (Within District) -25</t>
  </si>
  <si>
    <t>Lac Culture'</t>
  </si>
  <si>
    <t>Project Director</t>
  </si>
  <si>
    <t>Project Director
ATMA, Palamau</t>
  </si>
  <si>
    <t>Year : 2017-2018</t>
  </si>
  <si>
    <t>District Level Activities</t>
  </si>
  <si>
    <t>Dist:  Palamau / Block : 21</t>
  </si>
  <si>
    <t xml:space="preserve">I.  </t>
  </si>
  <si>
    <t>Farmer Oriented Activities</t>
  </si>
  <si>
    <t>Phy. in Nos.</t>
  </si>
  <si>
    <t>Fin. in Lakhs</t>
  </si>
  <si>
    <t xml:space="preserve">Training of Farmers </t>
  </si>
  <si>
    <t>Within District</t>
  </si>
  <si>
    <t>Agriculture</t>
  </si>
  <si>
    <t>Allied Sector</t>
  </si>
  <si>
    <t xml:space="preserve">Exposure visits of farmers </t>
  </si>
  <si>
    <t>Their Capacity building, skill development and support services</t>
  </si>
  <si>
    <t xml:space="preserve">Rewards/ incentives to best organized groups </t>
  </si>
  <si>
    <t>B.7</t>
  </si>
  <si>
    <t>Farmer Award Block Level</t>
  </si>
  <si>
    <t xml:space="preserve"> II. </t>
  </si>
  <si>
    <t>Farm Information Dissemination</t>
  </si>
  <si>
    <t xml:space="preserve">Farm Information Dissemination through printed leaflets, etc. </t>
  </si>
  <si>
    <t>Low Cost Publication (0.72 per block)</t>
  </si>
  <si>
    <t>Development of technology package on electronic form</t>
  </si>
  <si>
    <t xml:space="preserve">1.) Farmer- Scientist Interaction at District level </t>
  </si>
  <si>
    <t>2.) Designate Expert support from SAU/KVK at District Level</t>
  </si>
  <si>
    <t xml:space="preserve">3) Joint Visit by Scientist &amp; Extension Workers </t>
  </si>
  <si>
    <t xml:space="preserve">Organization Field Days and Kisan Goshties </t>
  </si>
  <si>
    <t>Assessment, Refinement, Valid-ation and Adoption of Frontline Technologies &amp; Researchable issues through KVKs</t>
  </si>
  <si>
    <t xml:space="preserve">IV. </t>
  </si>
  <si>
    <t>Administrative/ Capital expenses</t>
  </si>
  <si>
    <t xml:space="preserve"> B.14</t>
  </si>
  <si>
    <t>(ii) TA/DA / Operational Expenses</t>
  </si>
  <si>
    <t>(iii) Hiring of vehicle / POL</t>
  </si>
  <si>
    <t xml:space="preserve">(iv) Operational Expenses exclusively for block level </t>
  </si>
  <si>
    <t>(v) Operational Expenses for DFAC Meeting</t>
  </si>
  <si>
    <t>(vi) Operational Expenses for BFAC Meeting</t>
  </si>
  <si>
    <t>Farm School in each panchayat as per DS Letter no. 122, Dt. 9.3.2017</t>
  </si>
  <si>
    <t>C</t>
  </si>
  <si>
    <t>Innovative Activities - District Component (to be Approved from IDWG)</t>
  </si>
  <si>
    <t xml:space="preserve">Estalishment of CRS </t>
  </si>
  <si>
    <t>ITD Component ( New Initatives)</t>
  </si>
  <si>
    <t xml:space="preserve">Display Board at Panchayat/ Prominent Places </t>
  </si>
  <si>
    <t xml:space="preserve">Pico / UL Projector </t>
  </si>
  <si>
    <t xml:space="preserve">Hand Held Devices </t>
  </si>
  <si>
    <t>F</t>
  </si>
  <si>
    <t>Establishment at District Level</t>
  </si>
  <si>
    <t>(i) Specialist and Functionary Support</t>
  </si>
  <si>
    <t xml:space="preserve">a) Project Director (ATMA) </t>
  </si>
  <si>
    <t>b 1) Deputy Project Director (ATMA) OLD</t>
  </si>
  <si>
    <t xml:space="preserve">2)  Deputy Projector Director (ATMA) New for 9 Months </t>
  </si>
  <si>
    <t>c) Accountant cum Clerk (ATMA) (9300-34800+4200)</t>
  </si>
  <si>
    <t>d) Computer Assistant / Programmer</t>
  </si>
  <si>
    <t>G</t>
  </si>
  <si>
    <t>Establishment at Block Level ( Exp. Of 1/2 Years)</t>
  </si>
  <si>
    <t>(v 1) Support at Block level - Block Technology Manager (BTM)</t>
  </si>
  <si>
    <t>(vi 1) Operational Expenses for BTM</t>
  </si>
  <si>
    <t>(vii 1) Specialist Support at Block Level (ATM)</t>
  </si>
  <si>
    <t>(viii 1) Operational Expenses for ATM at Block level</t>
  </si>
  <si>
    <t xml:space="preserve">New Recruitment at Block level (Provision for 9 months) </t>
  </si>
  <si>
    <t>H</t>
  </si>
  <si>
    <t>Establishment at Village Level</t>
  </si>
  <si>
    <t xml:space="preserve">Grand Total </t>
  </si>
  <si>
    <t xml:space="preserve">Expenditure on new Manpower to be provisioned </t>
  </si>
  <si>
    <t>Expenditure on Total Manpower [Old + New]</t>
  </si>
  <si>
    <t xml:space="preserve">Expenditure on Activities </t>
  </si>
  <si>
    <t>Tentative Amount for DEWP as per DS letter 120, dt. 7.3.2017</t>
  </si>
  <si>
    <t>Extra Amount Provision- incase State get more funds from GOI/GOJ</t>
  </si>
  <si>
    <t xml:space="preserve">Note : District may do intercomponental changes within budget. </t>
  </si>
  <si>
    <t>ATMA, PALAMAU</t>
  </si>
  <si>
    <r>
      <t xml:space="preserve">Ø </t>
    </r>
    <r>
      <rPr>
        <b/>
        <sz val="11"/>
        <color indexed="56"/>
        <rFont val="Arial"/>
        <family val="2"/>
      </rPr>
      <t> </t>
    </r>
  </si>
  <si>
    <r>
      <t xml:space="preserve">Ø </t>
    </r>
    <r>
      <rPr>
        <b/>
        <sz val="11"/>
        <color indexed="56"/>
        <rFont val="Calibri"/>
        <family val="2"/>
      </rPr>
      <t> </t>
    </r>
  </si>
  <si>
    <r>
      <t xml:space="preserve">Ø              </t>
    </r>
    <r>
      <rPr>
        <b/>
        <sz val="11"/>
        <color indexed="56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</si>
</sst>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00"/>
    <numFmt numFmtId="188" formatCode="0.000000000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56"/>
      <name val="Calibri"/>
      <family val="2"/>
    </font>
    <font>
      <b/>
      <i/>
      <sz val="11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sz val="11"/>
      <color indexed="49"/>
      <name val="Arial"/>
      <family val="2"/>
    </font>
    <font>
      <sz val="11"/>
      <name val="Calibri"/>
      <family val="2"/>
    </font>
    <font>
      <sz val="11"/>
      <color indexed="17"/>
      <name val="Arial"/>
      <family val="2"/>
    </font>
    <font>
      <b/>
      <sz val="11"/>
      <color indexed="17"/>
      <name val="Calibri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002060"/>
      <name val="Calibri"/>
      <family val="2"/>
    </font>
    <font>
      <b/>
      <i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sz val="11"/>
      <color theme="8" tint="-0.24997000396251678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8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13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178" fontId="0" fillId="0" borderId="10" xfId="0" applyNumberFormat="1" applyBorder="1" applyAlignment="1">
      <alignment/>
    </xf>
    <xf numFmtId="178" fontId="6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60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59" applyFont="1" applyAlignment="1">
      <alignment vertical="top"/>
      <protection/>
    </xf>
    <xf numFmtId="0" fontId="10" fillId="0" borderId="0" xfId="59" applyAlignment="1">
      <alignment vertical="top"/>
      <protection/>
    </xf>
    <xf numFmtId="0" fontId="7" fillId="0" borderId="0" xfId="59" applyFont="1" applyBorder="1" applyAlignment="1">
      <alignment vertical="top"/>
      <protection/>
    </xf>
    <xf numFmtId="0" fontId="10" fillId="0" borderId="0" xfId="59" applyBorder="1" applyAlignment="1">
      <alignment vertical="top"/>
      <protection/>
    </xf>
    <xf numFmtId="0" fontId="10" fillId="0" borderId="0" xfId="59" applyBorder="1" applyAlignment="1">
      <alignment horizontal="center" vertical="top"/>
      <protection/>
    </xf>
    <xf numFmtId="0" fontId="0" fillId="0" borderId="0" xfId="58" applyAlignment="1">
      <alignment vertical="top"/>
      <protection/>
    </xf>
    <xf numFmtId="0" fontId="11" fillId="34" borderId="10" xfId="59" applyFont="1" applyFill="1" applyBorder="1" applyAlignment="1">
      <alignment horizontal="center" vertical="top" wrapText="1"/>
      <protection/>
    </xf>
    <xf numFmtId="0" fontId="12" fillId="34" borderId="10" xfId="59" applyFont="1" applyFill="1" applyBorder="1" applyAlignment="1">
      <alignment horizontal="center" vertical="center"/>
      <protection/>
    </xf>
    <xf numFmtId="0" fontId="11" fillId="34" borderId="10" xfId="5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/>
    </xf>
    <xf numFmtId="178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right" vertical="center" wrapText="1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2" fontId="0" fillId="0" borderId="15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vertical="center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9" fontId="11" fillId="34" borderId="11" xfId="59" applyNumberFormat="1" applyFont="1" applyFill="1" applyBorder="1" applyAlignment="1">
      <alignment horizontal="center" vertical="center"/>
      <protection/>
    </xf>
    <xf numFmtId="179" fontId="62" fillId="0" borderId="10" xfId="60" applyNumberFormat="1" applyFont="1" applyBorder="1" applyAlignment="1">
      <alignment horizontal="center" vertical="center"/>
      <protection/>
    </xf>
    <xf numFmtId="179" fontId="62" fillId="0" borderId="11" xfId="60" applyNumberFormat="1" applyFont="1" applyBorder="1" applyAlignment="1">
      <alignment horizontal="center" vertical="center"/>
      <protection/>
    </xf>
    <xf numFmtId="179" fontId="0" fillId="0" borderId="10" xfId="58" applyNumberFormat="1" applyBorder="1" applyAlignment="1">
      <alignment vertical="top"/>
      <protection/>
    </xf>
    <xf numFmtId="179" fontId="0" fillId="0" borderId="0" xfId="58" applyNumberFormat="1" applyAlignment="1">
      <alignment vertical="top"/>
      <protection/>
    </xf>
    <xf numFmtId="179" fontId="11" fillId="34" borderId="14" xfId="59" applyNumberFormat="1" applyFont="1" applyFill="1" applyBorder="1" applyAlignment="1">
      <alignment horizontal="center" vertical="center"/>
      <protection/>
    </xf>
    <xf numFmtId="179" fontId="13" fillId="34" borderId="10" xfId="59" applyNumberFormat="1" applyFont="1" applyFill="1" applyBorder="1" applyAlignment="1">
      <alignment horizontal="center" vertical="center"/>
      <protection/>
    </xf>
    <xf numFmtId="0" fontId="1" fillId="0" borderId="0" xfId="58" applyFont="1" applyAlignment="1">
      <alignment vertical="top"/>
      <protection/>
    </xf>
    <xf numFmtId="0" fontId="1" fillId="0" borderId="0" xfId="0" applyFont="1" applyBorder="1" applyAlignment="1">
      <alignment horizontal="right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35" fillId="0" borderId="19" xfId="0" applyFont="1" applyFill="1" applyBorder="1" applyAlignment="1">
      <alignment horizontal="center" wrapText="1"/>
    </xf>
    <xf numFmtId="178" fontId="35" fillId="0" borderId="10" xfId="0" applyNumberFormat="1" applyFont="1" applyFill="1" applyBorder="1" applyAlignment="1">
      <alignment horizontal="center"/>
    </xf>
    <xf numFmtId="178" fontId="63" fillId="0" borderId="17" xfId="0" applyNumberFormat="1" applyFont="1" applyFill="1" applyBorder="1" applyAlignment="1">
      <alignment horizontal="center" wrapText="1"/>
    </xf>
    <xf numFmtId="0" fontId="63" fillId="0" borderId="17" xfId="0" applyFont="1" applyFill="1" applyBorder="1" applyAlignment="1">
      <alignment horizontal="center" wrapText="1"/>
    </xf>
    <xf numFmtId="178" fontId="63" fillId="0" borderId="10" xfId="0" applyNumberFormat="1" applyFont="1" applyFill="1" applyBorder="1" applyAlignment="1">
      <alignment horizontal="center"/>
    </xf>
    <xf numFmtId="178" fontId="63" fillId="35" borderId="17" xfId="0" applyNumberFormat="1" applyFont="1" applyFill="1" applyBorder="1" applyAlignment="1">
      <alignment horizontal="center" wrapText="1"/>
    </xf>
    <xf numFmtId="0" fontId="63" fillId="35" borderId="17" xfId="0" applyFont="1" applyFill="1" applyBorder="1" applyAlignment="1">
      <alignment horizontal="center" wrapText="1"/>
    </xf>
    <xf numFmtId="178" fontId="64" fillId="35" borderId="19" xfId="0" applyNumberFormat="1" applyFont="1" applyFill="1" applyBorder="1" applyAlignment="1">
      <alignment horizontal="center" wrapText="1"/>
    </xf>
    <xf numFmtId="1" fontId="63" fillId="0" borderId="17" xfId="0" applyNumberFormat="1" applyFont="1" applyFill="1" applyBorder="1" applyAlignment="1">
      <alignment horizontal="center" wrapText="1"/>
    </xf>
    <xf numFmtId="0" fontId="63" fillId="0" borderId="17" xfId="0" applyNumberFormat="1" applyFont="1" applyFill="1" applyBorder="1" applyAlignment="1">
      <alignment horizontal="center" wrapText="1"/>
    </xf>
    <xf numFmtId="178" fontId="35" fillId="0" borderId="17" xfId="0" applyNumberFormat="1" applyFont="1" applyBorder="1" applyAlignment="1">
      <alignment horizontal="center" wrapText="1"/>
    </xf>
    <xf numFmtId="0" fontId="35" fillId="0" borderId="17" xfId="0" applyFont="1" applyFill="1" applyBorder="1" applyAlignment="1">
      <alignment horizontal="center" wrapText="1"/>
    </xf>
    <xf numFmtId="178" fontId="35" fillId="0" borderId="17" xfId="0" applyNumberFormat="1" applyFont="1" applyFill="1" applyBorder="1" applyAlignment="1">
      <alignment horizontal="center" wrapText="1"/>
    </xf>
    <xf numFmtId="178" fontId="35" fillId="0" borderId="10" xfId="0" applyNumberFormat="1" applyFont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7" fillId="0" borderId="17" xfId="0" applyFont="1" applyFill="1" applyBorder="1" applyAlignment="1">
      <alignment wrapText="1"/>
    </xf>
    <xf numFmtId="0" fontId="37" fillId="0" borderId="19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justify" wrapText="1"/>
    </xf>
    <xf numFmtId="0" fontId="65" fillId="0" borderId="17" xfId="0" applyFont="1" applyFill="1" applyBorder="1" applyAlignment="1">
      <alignment wrapText="1"/>
    </xf>
    <xf numFmtId="0" fontId="66" fillId="0" borderId="0" xfId="0" applyFont="1" applyFill="1" applyBorder="1" applyAlignment="1">
      <alignment/>
    </xf>
    <xf numFmtId="0" fontId="63" fillId="35" borderId="10" xfId="0" applyFont="1" applyFill="1" applyBorder="1" applyAlignment="1">
      <alignment horizontal="justify" wrapText="1"/>
    </xf>
    <xf numFmtId="0" fontId="63" fillId="35" borderId="17" xfId="0" applyFont="1" applyFill="1" applyBorder="1" applyAlignment="1">
      <alignment wrapText="1"/>
    </xf>
    <xf numFmtId="0" fontId="66" fillId="35" borderId="0" xfId="0" applyFont="1" applyFill="1" applyBorder="1" applyAlignment="1">
      <alignment/>
    </xf>
    <xf numFmtId="0" fontId="65" fillId="0" borderId="10" xfId="0" applyFont="1" applyFill="1" applyBorder="1" applyAlignment="1">
      <alignment horizontal="right" wrapText="1"/>
    </xf>
    <xf numFmtId="0" fontId="65" fillId="0" borderId="17" xfId="0" applyFont="1" applyFill="1" applyBorder="1" applyAlignment="1">
      <alignment horizontal="justify" wrapText="1"/>
    </xf>
    <xf numFmtId="0" fontId="63" fillId="35" borderId="17" xfId="0" applyFont="1" applyFill="1" applyBorder="1" applyAlignment="1">
      <alignment horizontal="justify" wrapText="1"/>
    </xf>
    <xf numFmtId="0" fontId="64" fillId="35" borderId="17" xfId="0" applyFont="1" applyFill="1" applyBorder="1" applyAlignment="1">
      <alignment wrapText="1"/>
    </xf>
    <xf numFmtId="0" fontId="64" fillId="35" borderId="19" xfId="0" applyFont="1" applyFill="1" applyBorder="1" applyAlignment="1">
      <alignment horizontal="left" wrapText="1"/>
    </xf>
    <xf numFmtId="0" fontId="67" fillId="35" borderId="0" xfId="0" applyFont="1" applyFill="1" applyBorder="1" applyAlignment="1">
      <alignment/>
    </xf>
    <xf numFmtId="0" fontId="63" fillId="35" borderId="12" xfId="0" applyFont="1" applyFill="1" applyBorder="1" applyAlignment="1">
      <alignment horizontal="center" wrapText="1"/>
    </xf>
    <xf numFmtId="0" fontId="63" fillId="35" borderId="17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justify" wrapText="1"/>
    </xf>
    <xf numFmtId="0" fontId="63" fillId="0" borderId="10" xfId="0" applyFont="1" applyFill="1" applyBorder="1" applyAlignment="1">
      <alignment horizontal="center" wrapText="1"/>
    </xf>
    <xf numFmtId="0" fontId="35" fillId="0" borderId="17" xfId="0" applyFont="1" applyBorder="1" applyAlignment="1">
      <alignment wrapText="1"/>
    </xf>
    <xf numFmtId="0" fontId="68" fillId="0" borderId="0" xfId="0" applyFont="1" applyFill="1" applyBorder="1" applyAlignment="1">
      <alignment/>
    </xf>
    <xf numFmtId="0" fontId="41" fillId="0" borderId="17" xfId="0" applyFont="1" applyBorder="1" applyAlignment="1">
      <alignment horizontal="justify" wrapText="1"/>
    </xf>
    <xf numFmtId="0" fontId="69" fillId="0" borderId="0" xfId="0" applyFont="1" applyFill="1" applyBorder="1" applyAlignment="1">
      <alignment/>
    </xf>
    <xf numFmtId="0" fontId="41" fillId="0" borderId="17" xfId="0" applyFont="1" applyFill="1" applyBorder="1" applyAlignment="1">
      <alignment horizontal="justify" wrapText="1"/>
    </xf>
    <xf numFmtId="0" fontId="70" fillId="0" borderId="10" xfId="0" applyFont="1" applyBorder="1" applyAlignment="1">
      <alignment horizontal="center" wrapText="1"/>
    </xf>
    <xf numFmtId="0" fontId="35" fillId="0" borderId="17" xfId="0" applyFont="1" applyBorder="1" applyAlignment="1">
      <alignment horizontal="justify" wrapText="1"/>
    </xf>
    <xf numFmtId="0" fontId="71" fillId="0" borderId="10" xfId="0" applyFont="1" applyFill="1" applyBorder="1" applyAlignment="1">
      <alignment/>
    </xf>
    <xf numFmtId="0" fontId="41" fillId="0" borderId="17" xfId="0" applyFont="1" applyBorder="1" applyAlignment="1">
      <alignment horizontal="left" wrapText="1"/>
    </xf>
    <xf numFmtId="0" fontId="35" fillId="0" borderId="1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78" fontId="0" fillId="0" borderId="12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58" applyFont="1" applyAlignment="1">
      <alignment horizontal="left" vertical="top"/>
      <protection/>
    </xf>
    <xf numFmtId="0" fontId="0" fillId="0" borderId="0" xfId="58" applyAlignment="1">
      <alignment horizontal="left" vertical="top"/>
      <protection/>
    </xf>
    <xf numFmtId="0" fontId="0" fillId="0" borderId="0" xfId="58" applyFont="1" applyAlignment="1">
      <alignment horizontal="center" vertical="top"/>
      <protection/>
    </xf>
    <xf numFmtId="0" fontId="0" fillId="0" borderId="0" xfId="58" applyAlignment="1">
      <alignment horizontal="center" vertical="top"/>
      <protection/>
    </xf>
    <xf numFmtId="0" fontId="0" fillId="0" borderId="0" xfId="58" applyFont="1" applyAlignment="1">
      <alignment horizontal="center" vertical="top"/>
      <protection/>
    </xf>
    <xf numFmtId="0" fontId="7" fillId="0" borderId="0" xfId="59" applyFont="1" applyAlignment="1">
      <alignment horizontal="center" vertical="top"/>
      <protection/>
    </xf>
    <xf numFmtId="0" fontId="7" fillId="0" borderId="0" xfId="59" applyFont="1" applyBorder="1" applyAlignment="1">
      <alignment horizontal="center" vertical="top"/>
      <protection/>
    </xf>
    <xf numFmtId="0" fontId="14" fillId="0" borderId="0" xfId="59" applyFont="1" applyAlignment="1">
      <alignment horizontal="center" vertical="top"/>
      <protection/>
    </xf>
    <xf numFmtId="0" fontId="7" fillId="0" borderId="0" xfId="59" applyFont="1" applyBorder="1" applyAlignment="1">
      <alignment horizontal="left" vertical="top"/>
      <protection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178" fontId="35" fillId="0" borderId="12" xfId="0" applyNumberFormat="1" applyFont="1" applyFill="1" applyBorder="1" applyAlignment="1">
      <alignment horizontal="center" vertical="center"/>
    </xf>
    <xf numFmtId="178" fontId="35" fillId="0" borderId="14" xfId="0" applyNumberFormat="1" applyFont="1" applyFill="1" applyBorder="1" applyAlignment="1">
      <alignment horizontal="center" vertical="center"/>
    </xf>
    <xf numFmtId="2" fontId="35" fillId="0" borderId="19" xfId="0" applyNumberFormat="1" applyFont="1" applyFill="1" applyBorder="1" applyAlignment="1">
      <alignment horizontal="center"/>
    </xf>
    <xf numFmtId="2" fontId="35" fillId="0" borderId="11" xfId="0" applyNumberFormat="1" applyFont="1" applyFill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 2" xfId="58"/>
    <cellStyle name="Normal 2 2_Tab_le_-7_Format_for_Maintaing_Uniformity" xfId="59"/>
    <cellStyle name="Normal 2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">
      <selection activeCell="B138" sqref="B138:B143"/>
    </sheetView>
  </sheetViews>
  <sheetFormatPr defaultColWidth="9.140625" defaultRowHeight="12.75"/>
  <cols>
    <col min="1" max="1" width="7.140625" style="0" customWidth="1"/>
    <col min="2" max="2" width="33.140625" style="0" customWidth="1"/>
    <col min="3" max="3" width="29.140625" style="0" customWidth="1"/>
    <col min="4" max="4" width="29.00390625" style="0" customWidth="1"/>
    <col min="5" max="5" width="12.421875" style="0" customWidth="1"/>
    <col min="6" max="6" width="11.57421875" style="0" customWidth="1"/>
    <col min="7" max="7" width="12.57421875" style="0" customWidth="1"/>
  </cols>
  <sheetData>
    <row r="1" spans="1:7" ht="18.75" customHeight="1">
      <c r="A1" s="152" t="s">
        <v>78</v>
      </c>
      <c r="B1" s="152"/>
      <c r="C1" s="152"/>
      <c r="D1" s="152"/>
      <c r="E1" s="152"/>
      <c r="F1" s="152"/>
      <c r="G1" s="152"/>
    </row>
    <row r="2" spans="1:7" ht="16.5" customHeight="1">
      <c r="A2" s="40" t="s">
        <v>81</v>
      </c>
      <c r="B2" s="40"/>
      <c r="C2" s="152" t="s">
        <v>79</v>
      </c>
      <c r="D2" s="152"/>
      <c r="E2" s="152" t="s">
        <v>166</v>
      </c>
      <c r="F2" s="152"/>
      <c r="G2" s="152"/>
    </row>
    <row r="3" spans="1:7" ht="18.75" customHeight="1">
      <c r="A3" s="153" t="s">
        <v>80</v>
      </c>
      <c r="B3" s="153"/>
      <c r="C3" s="153"/>
      <c r="D3" s="153"/>
      <c r="E3" s="153"/>
      <c r="F3" s="153"/>
      <c r="G3" s="153"/>
    </row>
    <row r="4" spans="1:7" ht="14.25" customHeight="1">
      <c r="A4" s="154" t="s">
        <v>46</v>
      </c>
      <c r="B4" s="154"/>
      <c r="F4" s="155" t="s">
        <v>47</v>
      </c>
      <c r="G4" s="155"/>
    </row>
    <row r="5" spans="1:7" s="29" customFormat="1" ht="19.5" customHeight="1">
      <c r="A5" s="77" t="s">
        <v>17</v>
      </c>
      <c r="B5" s="77" t="s">
        <v>48</v>
      </c>
      <c r="C5" s="77" t="s">
        <v>49</v>
      </c>
      <c r="D5" s="77" t="s">
        <v>50</v>
      </c>
      <c r="E5" s="24" t="s">
        <v>51</v>
      </c>
      <c r="F5" s="24" t="s">
        <v>52</v>
      </c>
      <c r="G5" s="77" t="s">
        <v>53</v>
      </c>
    </row>
    <row r="6" spans="1:7" s="48" customFormat="1" ht="15.75" customHeight="1">
      <c r="A6" s="149">
        <v>1</v>
      </c>
      <c r="B6" s="148" t="s">
        <v>54</v>
      </c>
      <c r="C6" s="145" t="s">
        <v>55</v>
      </c>
      <c r="D6" s="44" t="s">
        <v>100</v>
      </c>
      <c r="E6" s="45">
        <v>1.56</v>
      </c>
      <c r="F6" s="46">
        <v>1</v>
      </c>
      <c r="G6" s="47">
        <f>E6*F6</f>
        <v>1.56</v>
      </c>
    </row>
    <row r="7" spans="1:7" s="48" customFormat="1" ht="15.75" customHeight="1">
      <c r="A7" s="150"/>
      <c r="B7" s="146"/>
      <c r="C7" s="146"/>
      <c r="D7" s="76" t="s">
        <v>89</v>
      </c>
      <c r="E7" s="51">
        <v>1.25</v>
      </c>
      <c r="F7" s="52">
        <v>1</v>
      </c>
      <c r="G7" s="47">
        <f>E7*F7</f>
        <v>1.25</v>
      </c>
    </row>
    <row r="8" spans="1:7" s="48" customFormat="1" ht="15.75" customHeight="1">
      <c r="A8" s="150"/>
      <c r="B8" s="146"/>
      <c r="C8" s="146"/>
      <c r="D8" s="50" t="s">
        <v>57</v>
      </c>
      <c r="E8" s="52">
        <v>0.04</v>
      </c>
      <c r="F8" s="52">
        <v>566</v>
      </c>
      <c r="G8" s="47">
        <f aca="true" t="shared" si="0" ref="G8:G34">E8*F8</f>
        <v>22.64</v>
      </c>
    </row>
    <row r="9" spans="1:7" s="48" customFormat="1" ht="15.75" customHeight="1">
      <c r="A9" s="150"/>
      <c r="B9" s="146"/>
      <c r="C9" s="146"/>
      <c r="D9" s="52" t="s">
        <v>58</v>
      </c>
      <c r="E9" s="52">
        <v>0.09</v>
      </c>
      <c r="F9" s="53">
        <v>10</v>
      </c>
      <c r="G9" s="47">
        <f t="shared" si="0"/>
        <v>0.8999999999999999</v>
      </c>
    </row>
    <row r="10" spans="1:7" s="48" customFormat="1" ht="15.75" customHeight="1">
      <c r="A10" s="150"/>
      <c r="B10" s="146"/>
      <c r="C10" s="146"/>
      <c r="D10" s="44" t="s">
        <v>59</v>
      </c>
      <c r="E10" s="44">
        <v>0.015</v>
      </c>
      <c r="F10" s="53"/>
      <c r="G10" s="47">
        <f t="shared" si="0"/>
        <v>0</v>
      </c>
    </row>
    <row r="11" spans="1:7" s="48" customFormat="1" ht="15.75" customHeight="1">
      <c r="A11" s="150"/>
      <c r="B11" s="146"/>
      <c r="C11" s="146"/>
      <c r="D11" s="44" t="s">
        <v>189</v>
      </c>
      <c r="E11" s="44">
        <v>0.36</v>
      </c>
      <c r="F11" s="53">
        <v>10</v>
      </c>
      <c r="G11" s="47">
        <f t="shared" si="0"/>
        <v>3.5999999999999996</v>
      </c>
    </row>
    <row r="12" spans="1:7" s="48" customFormat="1" ht="15.75" customHeight="1">
      <c r="A12" s="150"/>
      <c r="B12" s="146"/>
      <c r="C12" s="146"/>
      <c r="D12" s="44" t="s">
        <v>0</v>
      </c>
      <c r="E12" s="56">
        <v>0.3</v>
      </c>
      <c r="F12" s="53"/>
      <c r="G12" s="47">
        <f t="shared" si="0"/>
        <v>0</v>
      </c>
    </row>
    <row r="13" spans="1:7" s="48" customFormat="1" ht="15.75" customHeight="1">
      <c r="A13" s="150"/>
      <c r="B13" s="146"/>
      <c r="C13" s="146"/>
      <c r="D13" s="44" t="s">
        <v>60</v>
      </c>
      <c r="E13" s="54">
        <v>0.29414</v>
      </c>
      <c r="F13" s="53">
        <v>100</v>
      </c>
      <c r="G13" s="47">
        <f t="shared" si="0"/>
        <v>29.414</v>
      </c>
    </row>
    <row r="14" spans="1:7" s="48" customFormat="1" ht="15.75" customHeight="1">
      <c r="A14" s="151"/>
      <c r="B14" s="147"/>
      <c r="C14" s="147"/>
      <c r="D14" s="44" t="s">
        <v>61</v>
      </c>
      <c r="E14" s="56">
        <v>0.15</v>
      </c>
      <c r="F14" s="52">
        <v>10</v>
      </c>
      <c r="G14" s="47">
        <f>E14*F14</f>
        <v>1.5</v>
      </c>
    </row>
    <row r="15" spans="1:7" ht="15.75" customHeight="1">
      <c r="A15" s="150">
        <v>2</v>
      </c>
      <c r="B15" s="148" t="s">
        <v>62</v>
      </c>
      <c r="C15" s="145" t="s">
        <v>63</v>
      </c>
      <c r="D15" s="50" t="s">
        <v>56</v>
      </c>
      <c r="E15" s="51">
        <v>0.36</v>
      </c>
      <c r="F15" s="52"/>
      <c r="G15" s="47">
        <f t="shared" si="0"/>
        <v>0</v>
      </c>
    </row>
    <row r="16" spans="1:7" ht="15.75" customHeight="1">
      <c r="A16" s="150"/>
      <c r="B16" s="161"/>
      <c r="C16" s="146"/>
      <c r="D16" s="50" t="s">
        <v>57</v>
      </c>
      <c r="E16" s="52">
        <v>0.04</v>
      </c>
      <c r="F16" s="53"/>
      <c r="G16" s="47">
        <f t="shared" si="0"/>
        <v>0</v>
      </c>
    </row>
    <row r="17" spans="1:7" ht="15.75" customHeight="1">
      <c r="A17" s="150"/>
      <c r="B17" s="161"/>
      <c r="C17" s="146"/>
      <c r="D17" s="44" t="s">
        <v>82</v>
      </c>
      <c r="E17" s="58">
        <v>1.6</v>
      </c>
      <c r="F17" s="53">
        <v>1</v>
      </c>
      <c r="G17" s="47">
        <f t="shared" si="0"/>
        <v>1.6</v>
      </c>
    </row>
    <row r="18" spans="1:7" ht="15.75" customHeight="1">
      <c r="A18" s="150"/>
      <c r="B18" s="161"/>
      <c r="C18" s="146"/>
      <c r="D18" s="44" t="s">
        <v>83</v>
      </c>
      <c r="E18" s="58">
        <v>0.3</v>
      </c>
      <c r="F18" s="53"/>
      <c r="G18" s="47">
        <f t="shared" si="0"/>
        <v>0</v>
      </c>
    </row>
    <row r="19" spans="1:7" ht="15.75" customHeight="1">
      <c r="A19" s="150"/>
      <c r="B19" s="161"/>
      <c r="C19" s="146"/>
      <c r="D19" s="44" t="s">
        <v>58</v>
      </c>
      <c r="E19" s="52">
        <v>0.09</v>
      </c>
      <c r="F19" s="53"/>
      <c r="G19" s="47">
        <f t="shared" si="0"/>
        <v>0</v>
      </c>
    </row>
    <row r="20" spans="1:7" ht="15.75" customHeight="1">
      <c r="A20" s="150"/>
      <c r="B20" s="161"/>
      <c r="C20" s="146"/>
      <c r="D20" s="44" t="s">
        <v>59</v>
      </c>
      <c r="E20" s="44">
        <v>0.015</v>
      </c>
      <c r="F20" s="52"/>
      <c r="G20" s="47">
        <f t="shared" si="0"/>
        <v>0</v>
      </c>
    </row>
    <row r="21" spans="1:7" ht="15.75" customHeight="1">
      <c r="A21" s="151"/>
      <c r="B21" s="162"/>
      <c r="C21" s="147"/>
      <c r="D21" s="52" t="s">
        <v>61</v>
      </c>
      <c r="E21" s="52">
        <v>0.15</v>
      </c>
      <c r="F21" s="52">
        <v>10</v>
      </c>
      <c r="G21" s="47">
        <f t="shared" si="0"/>
        <v>1.5</v>
      </c>
    </row>
    <row r="22" spans="1:7" s="48" customFormat="1" ht="15.75" customHeight="1">
      <c r="A22" s="156">
        <v>3</v>
      </c>
      <c r="B22" s="157" t="s">
        <v>64</v>
      </c>
      <c r="C22" s="159" t="s">
        <v>65</v>
      </c>
      <c r="D22" s="52" t="s">
        <v>60</v>
      </c>
      <c r="E22" s="52">
        <v>0.29414</v>
      </c>
      <c r="F22" s="52">
        <v>100</v>
      </c>
      <c r="G22" s="47">
        <f t="shared" si="0"/>
        <v>29.414</v>
      </c>
    </row>
    <row r="23" spans="1:7" s="48" customFormat="1" ht="15.75" customHeight="1">
      <c r="A23" s="156"/>
      <c r="B23" s="158"/>
      <c r="C23" s="160"/>
      <c r="D23" s="50" t="s">
        <v>56</v>
      </c>
      <c r="E23" s="58">
        <v>0.6</v>
      </c>
      <c r="F23" s="52"/>
      <c r="G23" s="47">
        <f t="shared" si="0"/>
        <v>0</v>
      </c>
    </row>
    <row r="24" spans="1:7" s="48" customFormat="1" ht="15.75" customHeight="1">
      <c r="A24" s="156"/>
      <c r="B24" s="158"/>
      <c r="C24" s="160"/>
      <c r="D24" s="50" t="s">
        <v>57</v>
      </c>
      <c r="E24" s="52">
        <v>0.04</v>
      </c>
      <c r="F24" s="52"/>
      <c r="G24" s="47">
        <f t="shared" si="0"/>
        <v>0</v>
      </c>
    </row>
    <row r="25" spans="1:7" s="48" customFormat="1" ht="15.75" customHeight="1">
      <c r="A25" s="149">
        <v>4</v>
      </c>
      <c r="B25" s="148" t="s">
        <v>66</v>
      </c>
      <c r="C25" s="166" t="s">
        <v>45</v>
      </c>
      <c r="D25" s="52" t="s">
        <v>58</v>
      </c>
      <c r="E25" s="52">
        <v>0.09</v>
      </c>
      <c r="F25" s="52"/>
      <c r="G25" s="47">
        <f t="shared" si="0"/>
        <v>0</v>
      </c>
    </row>
    <row r="26" spans="1:7" ht="15.75" customHeight="1">
      <c r="A26" s="150"/>
      <c r="B26" s="161"/>
      <c r="C26" s="167"/>
      <c r="D26" s="44" t="s">
        <v>67</v>
      </c>
      <c r="E26" s="52">
        <v>0.05</v>
      </c>
      <c r="F26" s="52">
        <v>5</v>
      </c>
      <c r="G26" s="47">
        <f t="shared" si="0"/>
        <v>0.25</v>
      </c>
    </row>
    <row r="27" spans="1:7" ht="15.75" customHeight="1">
      <c r="A27" s="150"/>
      <c r="B27" s="161"/>
      <c r="C27" s="167"/>
      <c r="D27" s="6" t="s">
        <v>68</v>
      </c>
      <c r="E27" s="58">
        <v>0.1</v>
      </c>
      <c r="F27" s="17"/>
      <c r="G27" s="47">
        <f t="shared" si="0"/>
        <v>0</v>
      </c>
    </row>
    <row r="28" spans="1:7" ht="15.75" customHeight="1">
      <c r="A28" s="150"/>
      <c r="B28" s="161"/>
      <c r="C28" s="167"/>
      <c r="D28" s="7" t="s">
        <v>98</v>
      </c>
      <c r="E28" s="58">
        <v>0.2</v>
      </c>
      <c r="F28" s="17"/>
      <c r="G28" s="47">
        <f t="shared" si="0"/>
        <v>0</v>
      </c>
    </row>
    <row r="29" spans="1:7" ht="15.75" customHeight="1">
      <c r="A29" s="151"/>
      <c r="B29" s="162"/>
      <c r="C29" s="168"/>
      <c r="D29" s="7" t="s">
        <v>99</v>
      </c>
      <c r="E29" s="58">
        <v>0.1</v>
      </c>
      <c r="F29" s="17"/>
      <c r="G29" s="47">
        <f t="shared" si="0"/>
        <v>0</v>
      </c>
    </row>
    <row r="30" spans="1:7" ht="15.75" customHeight="1">
      <c r="A30" s="149">
        <v>5</v>
      </c>
      <c r="B30" s="148" t="s">
        <v>84</v>
      </c>
      <c r="C30" s="166" t="s">
        <v>85</v>
      </c>
      <c r="D30" s="7" t="s">
        <v>86</v>
      </c>
      <c r="E30" s="58">
        <v>0.2</v>
      </c>
      <c r="F30" s="17">
        <v>1</v>
      </c>
      <c r="G30" s="47">
        <f t="shared" si="0"/>
        <v>0.2</v>
      </c>
    </row>
    <row r="31" spans="1:7" ht="15.75" customHeight="1">
      <c r="A31" s="150"/>
      <c r="B31" s="161"/>
      <c r="C31" s="167"/>
      <c r="D31" s="7" t="s">
        <v>87</v>
      </c>
      <c r="E31" s="58">
        <v>4</v>
      </c>
      <c r="F31" s="17">
        <v>1</v>
      </c>
      <c r="G31" s="47">
        <f t="shared" si="0"/>
        <v>4</v>
      </c>
    </row>
    <row r="32" spans="1:7" ht="15.75" customHeight="1">
      <c r="A32" s="150"/>
      <c r="B32" s="161"/>
      <c r="C32" s="167"/>
      <c r="D32" s="7" t="s">
        <v>1</v>
      </c>
      <c r="E32" s="58">
        <v>0.2</v>
      </c>
      <c r="F32" s="17">
        <v>2</v>
      </c>
      <c r="G32" s="47">
        <f t="shared" si="0"/>
        <v>0.4</v>
      </c>
    </row>
    <row r="33" spans="1:7" ht="15.75" customHeight="1">
      <c r="A33" s="150"/>
      <c r="B33" s="161"/>
      <c r="C33" s="167"/>
      <c r="D33" s="7" t="s">
        <v>193</v>
      </c>
      <c r="E33" s="58">
        <v>0.72</v>
      </c>
      <c r="F33" s="17">
        <v>1</v>
      </c>
      <c r="G33" s="47">
        <f t="shared" si="0"/>
        <v>0.72</v>
      </c>
    </row>
    <row r="34" spans="1:7" ht="15.75" customHeight="1">
      <c r="A34" s="151"/>
      <c r="B34" s="162"/>
      <c r="C34" s="168"/>
      <c r="D34" s="7" t="s">
        <v>88</v>
      </c>
      <c r="E34" s="58">
        <v>0.2</v>
      </c>
      <c r="F34" s="17"/>
      <c r="G34" s="47">
        <f t="shared" si="0"/>
        <v>0</v>
      </c>
    </row>
    <row r="35" spans="1:7" ht="15.75" customHeight="1">
      <c r="A35" s="163" t="s">
        <v>69</v>
      </c>
      <c r="B35" s="164"/>
      <c r="C35" s="164"/>
      <c r="D35" s="164"/>
      <c r="E35" s="164"/>
      <c r="F35" s="165"/>
      <c r="G35" s="61">
        <f>SUM(G6:G34)</f>
        <v>98.94800000000001</v>
      </c>
    </row>
    <row r="36" spans="1:7" ht="15.75" customHeight="1">
      <c r="A36" s="86"/>
      <c r="B36" s="86"/>
      <c r="C36" s="86"/>
      <c r="D36" s="86"/>
      <c r="E36" s="86"/>
      <c r="F36" s="86"/>
      <c r="G36" s="87"/>
    </row>
    <row r="37" spans="1:7" ht="28.5" customHeight="1">
      <c r="A37" s="86"/>
      <c r="B37" s="86"/>
      <c r="C37" s="86"/>
      <c r="D37" s="86"/>
      <c r="F37" s="178" t="s">
        <v>200</v>
      </c>
      <c r="G37" s="178"/>
    </row>
    <row r="38" spans="1:7" ht="19.5" customHeight="1">
      <c r="A38" s="152" t="s">
        <v>78</v>
      </c>
      <c r="B38" s="152"/>
      <c r="C38" s="152"/>
      <c r="D38" s="152"/>
      <c r="E38" s="152"/>
      <c r="F38" s="152"/>
      <c r="G38" s="152"/>
    </row>
    <row r="39" spans="1:7" ht="19.5" customHeight="1">
      <c r="A39" s="62" t="s">
        <v>81</v>
      </c>
      <c r="B39" s="30"/>
      <c r="C39" s="152" t="s">
        <v>79</v>
      </c>
      <c r="D39" s="152"/>
      <c r="E39" s="30"/>
      <c r="F39" s="30" t="s">
        <v>166</v>
      </c>
      <c r="G39" s="30"/>
    </row>
    <row r="40" spans="1:7" ht="19.5" customHeight="1">
      <c r="A40" s="153" t="s">
        <v>80</v>
      </c>
      <c r="B40" s="153"/>
      <c r="C40" s="153"/>
      <c r="D40" s="153"/>
      <c r="E40" s="153"/>
      <c r="F40" s="153"/>
      <c r="G40" s="153"/>
    </row>
    <row r="41" spans="1:7" ht="19.5" customHeight="1">
      <c r="A41" s="63" t="s">
        <v>70</v>
      </c>
      <c r="B41" s="48"/>
      <c r="G41" s="15" t="s">
        <v>47</v>
      </c>
    </row>
    <row r="42" spans="1:7" s="29" customFormat="1" ht="19.5" customHeight="1">
      <c r="A42" s="77" t="s">
        <v>17</v>
      </c>
      <c r="B42" s="77" t="s">
        <v>48</v>
      </c>
      <c r="C42" s="77" t="s">
        <v>49</v>
      </c>
      <c r="D42" s="24" t="s">
        <v>50</v>
      </c>
      <c r="E42" s="24" t="s">
        <v>51</v>
      </c>
      <c r="F42" s="24" t="s">
        <v>52</v>
      </c>
      <c r="G42" s="77" t="s">
        <v>53</v>
      </c>
    </row>
    <row r="43" spans="1:7" ht="18" customHeight="1">
      <c r="A43" s="149">
        <v>1</v>
      </c>
      <c r="B43" s="148" t="s">
        <v>71</v>
      </c>
      <c r="C43" s="148" t="s">
        <v>72</v>
      </c>
      <c r="D43" s="46" t="s">
        <v>82</v>
      </c>
      <c r="E43" s="46">
        <v>1.6</v>
      </c>
      <c r="F43" s="46"/>
      <c r="G43" s="47">
        <f>E43*F43</f>
        <v>0</v>
      </c>
    </row>
    <row r="44" spans="1:7" ht="18" customHeight="1">
      <c r="A44" s="150"/>
      <c r="B44" s="161"/>
      <c r="C44" s="161"/>
      <c r="D44" s="46" t="s">
        <v>89</v>
      </c>
      <c r="E44" s="45">
        <v>1.25</v>
      </c>
      <c r="F44" s="46">
        <v>2</v>
      </c>
      <c r="G44" s="47">
        <f>E44*F44</f>
        <v>2.5</v>
      </c>
    </row>
    <row r="45" spans="1:7" ht="18" customHeight="1">
      <c r="A45" s="150"/>
      <c r="B45" s="146"/>
      <c r="C45" s="146"/>
      <c r="D45" s="50" t="s">
        <v>56</v>
      </c>
      <c r="E45" s="51">
        <v>0.36</v>
      </c>
      <c r="F45" s="52">
        <v>5</v>
      </c>
      <c r="G45" s="47">
        <f>E45*F45</f>
        <v>1.7999999999999998</v>
      </c>
    </row>
    <row r="46" spans="1:7" ht="18" customHeight="1">
      <c r="A46" s="150"/>
      <c r="B46" s="146"/>
      <c r="C46" s="146"/>
      <c r="D46" s="50" t="s">
        <v>57</v>
      </c>
      <c r="E46" s="52">
        <v>0.04</v>
      </c>
      <c r="F46" s="52">
        <v>31</v>
      </c>
      <c r="G46" s="47">
        <f aca="true" t="shared" si="1" ref="G46:G65">E46*F46</f>
        <v>1.24</v>
      </c>
    </row>
    <row r="47" spans="1:7" ht="18" customHeight="1">
      <c r="A47" s="150"/>
      <c r="B47" s="146"/>
      <c r="C47" s="146"/>
      <c r="D47" s="50" t="s">
        <v>0</v>
      </c>
      <c r="E47" s="52">
        <v>0.3</v>
      </c>
      <c r="F47" s="53">
        <v>1</v>
      </c>
      <c r="G47" s="47">
        <f t="shared" si="1"/>
        <v>0.3</v>
      </c>
    </row>
    <row r="48" spans="1:7" ht="18" customHeight="1">
      <c r="A48" s="150"/>
      <c r="B48" s="146"/>
      <c r="C48" s="146"/>
      <c r="D48" s="52" t="s">
        <v>58</v>
      </c>
      <c r="E48" s="52">
        <v>0.09</v>
      </c>
      <c r="F48" s="53">
        <v>5</v>
      </c>
      <c r="G48" s="47">
        <f t="shared" si="1"/>
        <v>0.44999999999999996</v>
      </c>
    </row>
    <row r="49" spans="1:7" ht="18" customHeight="1">
      <c r="A49" s="151"/>
      <c r="B49" s="147"/>
      <c r="C49" s="147"/>
      <c r="D49" s="44" t="s">
        <v>59</v>
      </c>
      <c r="E49" s="44">
        <v>0.015</v>
      </c>
      <c r="F49" s="53"/>
      <c r="G49" s="47">
        <f t="shared" si="1"/>
        <v>0</v>
      </c>
    </row>
    <row r="50" spans="1:7" ht="18" customHeight="1">
      <c r="A50" s="149">
        <v>2</v>
      </c>
      <c r="B50" s="148" t="s">
        <v>73</v>
      </c>
      <c r="C50" s="148" t="s">
        <v>74</v>
      </c>
      <c r="D50" s="44" t="s">
        <v>60</v>
      </c>
      <c r="E50" s="54">
        <v>0.29414</v>
      </c>
      <c r="F50" s="53">
        <v>50</v>
      </c>
      <c r="G50" s="47">
        <f t="shared" si="1"/>
        <v>14.707</v>
      </c>
    </row>
    <row r="51" spans="1:7" ht="18" customHeight="1">
      <c r="A51" s="150"/>
      <c r="B51" s="146"/>
      <c r="C51" s="146"/>
      <c r="D51" s="50" t="s">
        <v>56</v>
      </c>
      <c r="E51" s="51">
        <v>0.6</v>
      </c>
      <c r="F51" s="52"/>
      <c r="G51" s="47">
        <f t="shared" si="1"/>
        <v>0</v>
      </c>
    </row>
    <row r="52" spans="1:7" ht="18" customHeight="1">
      <c r="A52" s="150"/>
      <c r="B52" s="146"/>
      <c r="C52" s="146"/>
      <c r="D52" s="50" t="s">
        <v>57</v>
      </c>
      <c r="E52" s="52">
        <v>0.04</v>
      </c>
      <c r="F52" s="52"/>
      <c r="G52" s="47">
        <f t="shared" si="1"/>
        <v>0</v>
      </c>
    </row>
    <row r="53" spans="1:7" ht="18" customHeight="1">
      <c r="A53" s="156">
        <v>3</v>
      </c>
      <c r="B53" s="157" t="s">
        <v>75</v>
      </c>
      <c r="C53" s="148" t="s">
        <v>76</v>
      </c>
      <c r="D53" s="44" t="s">
        <v>58</v>
      </c>
      <c r="E53" s="52">
        <v>0.075</v>
      </c>
      <c r="F53" s="53"/>
      <c r="G53" s="47">
        <f t="shared" si="1"/>
        <v>0</v>
      </c>
    </row>
    <row r="54" spans="1:7" ht="18" customHeight="1">
      <c r="A54" s="156"/>
      <c r="B54" s="158"/>
      <c r="C54" s="146"/>
      <c r="D54" s="52" t="s">
        <v>57</v>
      </c>
      <c r="E54" s="52">
        <v>0.04</v>
      </c>
      <c r="F54" s="52"/>
      <c r="G54" s="47">
        <f t="shared" si="1"/>
        <v>0</v>
      </c>
    </row>
    <row r="55" spans="1:7" ht="18" customHeight="1">
      <c r="A55" s="156"/>
      <c r="B55" s="158"/>
      <c r="C55" s="146"/>
      <c r="D55" s="52" t="s">
        <v>59</v>
      </c>
      <c r="E55" s="52">
        <v>0.015</v>
      </c>
      <c r="F55" s="52"/>
      <c r="G55" s="47">
        <f t="shared" si="1"/>
        <v>0</v>
      </c>
    </row>
    <row r="56" spans="1:7" ht="18" customHeight="1">
      <c r="A56" s="149">
        <v>4</v>
      </c>
      <c r="B56" s="169" t="s">
        <v>66</v>
      </c>
      <c r="C56" s="166" t="s">
        <v>45</v>
      </c>
      <c r="D56" s="52" t="s">
        <v>61</v>
      </c>
      <c r="E56" s="52">
        <v>0.15</v>
      </c>
      <c r="F56" s="52">
        <v>10</v>
      </c>
      <c r="G56" s="47">
        <f t="shared" si="1"/>
        <v>1.5</v>
      </c>
    </row>
    <row r="57" spans="1:7" ht="18" customHeight="1">
      <c r="A57" s="150"/>
      <c r="B57" s="170"/>
      <c r="C57" s="167"/>
      <c r="D57" s="52" t="s">
        <v>67</v>
      </c>
      <c r="E57" s="44">
        <v>0.05</v>
      </c>
      <c r="F57" s="52">
        <v>6</v>
      </c>
      <c r="G57" s="47">
        <f t="shared" si="1"/>
        <v>0.30000000000000004</v>
      </c>
    </row>
    <row r="58" spans="1:7" ht="18" customHeight="1">
      <c r="A58" s="150"/>
      <c r="B58" s="170"/>
      <c r="C58" s="167"/>
      <c r="D58" s="52" t="s">
        <v>77</v>
      </c>
      <c r="E58" s="56">
        <v>0.1</v>
      </c>
      <c r="F58" s="52"/>
      <c r="G58" s="47">
        <f t="shared" si="1"/>
        <v>0</v>
      </c>
    </row>
    <row r="59" spans="1:7" ht="18" customHeight="1">
      <c r="A59" s="150"/>
      <c r="B59" s="170"/>
      <c r="C59" s="167"/>
      <c r="D59" s="7" t="s">
        <v>98</v>
      </c>
      <c r="E59" s="58">
        <v>0.2</v>
      </c>
      <c r="F59" s="17"/>
      <c r="G59" s="47">
        <f t="shared" si="1"/>
        <v>0</v>
      </c>
    </row>
    <row r="60" spans="1:7" ht="18" customHeight="1">
      <c r="A60" s="150"/>
      <c r="B60" s="170"/>
      <c r="C60" s="167"/>
      <c r="D60" s="7" t="s">
        <v>161</v>
      </c>
      <c r="E60" s="58">
        <v>0.1</v>
      </c>
      <c r="F60" s="17">
        <v>1</v>
      </c>
      <c r="G60" s="47">
        <f>E60*F60</f>
        <v>0.1</v>
      </c>
    </row>
    <row r="61" spans="1:7" ht="18" customHeight="1">
      <c r="A61" s="151"/>
      <c r="B61" s="171"/>
      <c r="C61" s="168"/>
      <c r="D61" s="7" t="s">
        <v>99</v>
      </c>
      <c r="E61" s="58">
        <v>0.1</v>
      </c>
      <c r="F61" s="17"/>
      <c r="G61" s="47">
        <f t="shared" si="1"/>
        <v>0</v>
      </c>
    </row>
    <row r="62" spans="1:7" ht="18" customHeight="1">
      <c r="A62" s="149">
        <v>5</v>
      </c>
      <c r="B62" s="148" t="s">
        <v>84</v>
      </c>
      <c r="C62" s="166" t="s">
        <v>85</v>
      </c>
      <c r="D62" s="7" t="s">
        <v>86</v>
      </c>
      <c r="E62" s="58">
        <v>0.2</v>
      </c>
      <c r="F62" s="17">
        <v>0</v>
      </c>
      <c r="G62" s="47">
        <f t="shared" si="1"/>
        <v>0</v>
      </c>
    </row>
    <row r="63" spans="1:7" ht="18" customHeight="1">
      <c r="A63" s="150"/>
      <c r="B63" s="161"/>
      <c r="C63" s="167"/>
      <c r="D63" s="7" t="s">
        <v>87</v>
      </c>
      <c r="E63" s="58">
        <v>4</v>
      </c>
      <c r="F63" s="17"/>
      <c r="G63" s="47">
        <f t="shared" si="1"/>
        <v>0</v>
      </c>
    </row>
    <row r="64" spans="1:7" ht="18" customHeight="1">
      <c r="A64" s="150"/>
      <c r="B64" s="161"/>
      <c r="C64" s="167"/>
      <c r="D64" s="7" t="s">
        <v>1</v>
      </c>
      <c r="E64" s="58">
        <v>0.2</v>
      </c>
      <c r="F64" s="17">
        <v>2</v>
      </c>
      <c r="G64" s="47">
        <f t="shared" si="1"/>
        <v>0.4</v>
      </c>
    </row>
    <row r="65" spans="1:7" ht="18" customHeight="1">
      <c r="A65" s="151"/>
      <c r="B65" s="162"/>
      <c r="C65" s="168"/>
      <c r="D65" s="7" t="s">
        <v>88</v>
      </c>
      <c r="E65" s="58">
        <v>0.2</v>
      </c>
      <c r="F65" s="17">
        <v>1</v>
      </c>
      <c r="G65" s="47">
        <f t="shared" si="1"/>
        <v>0.2</v>
      </c>
    </row>
    <row r="66" spans="1:7" ht="19.5" customHeight="1">
      <c r="A66" s="163" t="s">
        <v>69</v>
      </c>
      <c r="B66" s="164"/>
      <c r="C66" s="164"/>
      <c r="D66" s="164"/>
      <c r="E66" s="164"/>
      <c r="F66" s="165"/>
      <c r="G66" s="14">
        <f>SUM(G43:G65)</f>
        <v>23.497</v>
      </c>
    </row>
    <row r="67" spans="1:7" ht="19.5" customHeight="1">
      <c r="A67" s="86"/>
      <c r="B67" s="86"/>
      <c r="C67" s="86"/>
      <c r="D67" s="86"/>
      <c r="E67" s="86"/>
      <c r="F67" s="86"/>
      <c r="G67" s="88"/>
    </row>
    <row r="68" spans="1:7" ht="19.5" customHeight="1">
      <c r="A68" s="86"/>
      <c r="B68" s="86"/>
      <c r="C68" s="86"/>
      <c r="D68" s="86"/>
      <c r="E68" s="86"/>
      <c r="F68" s="178" t="s">
        <v>200</v>
      </c>
      <c r="G68" s="178"/>
    </row>
    <row r="69" spans="1:7" ht="19.5" customHeight="1">
      <c r="A69" s="86"/>
      <c r="B69" s="86"/>
      <c r="C69" s="86"/>
      <c r="D69" s="86"/>
      <c r="E69" s="86"/>
      <c r="F69" s="178"/>
      <c r="G69" s="178"/>
    </row>
    <row r="70" spans="1:7" ht="19.5" customHeight="1">
      <c r="A70" s="86"/>
      <c r="B70" s="86"/>
      <c r="C70" s="86"/>
      <c r="D70" s="86"/>
      <c r="E70" s="86"/>
      <c r="F70" s="144"/>
      <c r="G70" s="144"/>
    </row>
    <row r="71" spans="1:7" ht="19.5" customHeight="1">
      <c r="A71" s="152" t="s">
        <v>78</v>
      </c>
      <c r="B71" s="152"/>
      <c r="C71" s="152"/>
      <c r="D71" s="152"/>
      <c r="E71" s="152"/>
      <c r="F71" s="152"/>
      <c r="G71" s="152"/>
    </row>
    <row r="72" spans="1:7" ht="24" customHeight="1">
      <c r="A72" s="62" t="s">
        <v>81</v>
      </c>
      <c r="B72" s="30"/>
      <c r="C72" s="152" t="s">
        <v>79</v>
      </c>
      <c r="D72" s="152"/>
      <c r="E72" s="30"/>
      <c r="F72" s="30" t="s">
        <v>166</v>
      </c>
      <c r="G72" s="30"/>
    </row>
    <row r="73" spans="1:7" ht="42.75" customHeight="1">
      <c r="A73" s="172" t="s">
        <v>80</v>
      </c>
      <c r="B73" s="172"/>
      <c r="C73" s="172"/>
      <c r="D73" s="172"/>
      <c r="E73" s="172"/>
      <c r="F73" s="172"/>
      <c r="G73" s="172"/>
    </row>
    <row r="74" spans="1:7" ht="19.5" customHeight="1">
      <c r="A74" s="63" t="s">
        <v>167</v>
      </c>
      <c r="B74" s="48"/>
      <c r="G74" s="15" t="s">
        <v>168</v>
      </c>
    </row>
    <row r="75" spans="1:7" s="29" customFormat="1" ht="19.5" customHeight="1">
      <c r="A75" s="173" t="s">
        <v>17</v>
      </c>
      <c r="B75" s="173" t="s">
        <v>48</v>
      </c>
      <c r="C75" s="173" t="s">
        <v>49</v>
      </c>
      <c r="D75" s="173" t="s">
        <v>50</v>
      </c>
      <c r="E75" s="173" t="s">
        <v>51</v>
      </c>
      <c r="F75" s="173" t="s">
        <v>52</v>
      </c>
      <c r="G75" s="173" t="s">
        <v>53</v>
      </c>
    </row>
    <row r="76" spans="1:7" s="15" customFormat="1" ht="6" customHeight="1">
      <c r="A76" s="174"/>
      <c r="B76" s="174"/>
      <c r="C76" s="174"/>
      <c r="D76" s="174"/>
      <c r="E76" s="174"/>
      <c r="F76" s="174"/>
      <c r="G76" s="174"/>
    </row>
    <row r="77" spans="1:7" ht="19.5" customHeight="1">
      <c r="A77" s="149">
        <v>1</v>
      </c>
      <c r="B77" s="148" t="s">
        <v>169</v>
      </c>
      <c r="C77" s="148" t="s">
        <v>170</v>
      </c>
      <c r="D77" s="41" t="s">
        <v>171</v>
      </c>
      <c r="E77" s="64">
        <v>1.6</v>
      </c>
      <c r="F77" s="46">
        <v>1</v>
      </c>
      <c r="G77" s="65">
        <f>E77*F77</f>
        <v>1.6</v>
      </c>
    </row>
    <row r="78" spans="1:7" ht="19.5" customHeight="1">
      <c r="A78" s="150"/>
      <c r="B78" s="146"/>
      <c r="C78" s="146"/>
      <c r="D78" s="50" t="s">
        <v>56</v>
      </c>
      <c r="E78" s="51">
        <v>0.6</v>
      </c>
      <c r="F78" s="52"/>
      <c r="G78" s="65">
        <f aca="true" t="shared" si="2" ref="G78:G92">E78*F78</f>
        <v>0</v>
      </c>
    </row>
    <row r="79" spans="1:7" ht="19.5" customHeight="1">
      <c r="A79" s="150"/>
      <c r="B79" s="146"/>
      <c r="C79" s="146"/>
      <c r="D79" s="50" t="s">
        <v>57</v>
      </c>
      <c r="E79" s="58">
        <v>0.04</v>
      </c>
      <c r="F79" s="52"/>
      <c r="G79" s="65">
        <f t="shared" si="2"/>
        <v>0</v>
      </c>
    </row>
    <row r="80" spans="1:7" ht="19.5" customHeight="1">
      <c r="A80" s="49"/>
      <c r="B80" s="57"/>
      <c r="C80" s="57"/>
      <c r="D80" s="76" t="s">
        <v>60</v>
      </c>
      <c r="E80" s="58">
        <v>0.29414</v>
      </c>
      <c r="F80" s="53">
        <v>1</v>
      </c>
      <c r="G80" s="65">
        <f t="shared" si="2"/>
        <v>0.29414</v>
      </c>
    </row>
    <row r="81" spans="1:7" ht="35.25" customHeight="1">
      <c r="A81" s="42">
        <v>2</v>
      </c>
      <c r="B81" s="55" t="s">
        <v>172</v>
      </c>
      <c r="C81" s="55" t="s">
        <v>173</v>
      </c>
      <c r="D81" s="52" t="s">
        <v>58</v>
      </c>
      <c r="E81" s="52">
        <v>0.075</v>
      </c>
      <c r="F81" s="53"/>
      <c r="G81" s="65">
        <f t="shared" si="2"/>
        <v>0</v>
      </c>
    </row>
    <row r="82" spans="1:7" ht="23.25" customHeight="1">
      <c r="A82" s="149">
        <v>3</v>
      </c>
      <c r="B82" s="148" t="s">
        <v>174</v>
      </c>
      <c r="C82" s="148" t="s">
        <v>175</v>
      </c>
      <c r="D82" s="43" t="s">
        <v>57</v>
      </c>
      <c r="E82" s="66">
        <v>0.04</v>
      </c>
      <c r="F82" s="67"/>
      <c r="G82" s="65">
        <f t="shared" si="2"/>
        <v>0</v>
      </c>
    </row>
    <row r="83" spans="1:7" ht="23.25" customHeight="1">
      <c r="A83" s="151"/>
      <c r="B83" s="162"/>
      <c r="C83" s="162"/>
      <c r="D83" s="68" t="s">
        <v>176</v>
      </c>
      <c r="E83" s="66">
        <v>1.56</v>
      </c>
      <c r="F83" s="67">
        <v>1</v>
      </c>
      <c r="G83" s="65">
        <f t="shared" si="2"/>
        <v>1.56</v>
      </c>
    </row>
    <row r="84" spans="1:7" ht="21" customHeight="1">
      <c r="A84" s="175">
        <v>4</v>
      </c>
      <c r="B84" s="166" t="s">
        <v>66</v>
      </c>
      <c r="C84" s="166" t="s">
        <v>45</v>
      </c>
      <c r="D84" s="68" t="s">
        <v>177</v>
      </c>
      <c r="E84" s="66">
        <v>0.6</v>
      </c>
      <c r="F84" s="67"/>
      <c r="G84" s="65">
        <f t="shared" si="2"/>
        <v>0</v>
      </c>
    </row>
    <row r="85" spans="1:7" ht="21.75" customHeight="1">
      <c r="A85" s="176"/>
      <c r="B85" s="167"/>
      <c r="C85" s="167"/>
      <c r="D85" s="52" t="s">
        <v>67</v>
      </c>
      <c r="E85" s="44">
        <v>0.05</v>
      </c>
      <c r="F85" s="52"/>
      <c r="G85" s="65">
        <f t="shared" si="2"/>
        <v>0</v>
      </c>
    </row>
    <row r="86" spans="1:7" ht="17.25" customHeight="1">
      <c r="A86" s="176"/>
      <c r="B86" s="167"/>
      <c r="C86" s="167"/>
      <c r="D86" s="52" t="s">
        <v>77</v>
      </c>
      <c r="E86" s="56">
        <v>0.1</v>
      </c>
      <c r="F86" s="52"/>
      <c r="G86" s="65">
        <f t="shared" si="2"/>
        <v>0</v>
      </c>
    </row>
    <row r="87" spans="1:7" ht="17.25" customHeight="1">
      <c r="A87" s="176"/>
      <c r="B87" s="167"/>
      <c r="C87" s="167"/>
      <c r="D87" s="7" t="s">
        <v>98</v>
      </c>
      <c r="E87" s="58">
        <v>0.2</v>
      </c>
      <c r="F87" s="17"/>
      <c r="G87" s="65">
        <f t="shared" si="2"/>
        <v>0</v>
      </c>
    </row>
    <row r="88" spans="1:7" ht="17.25" customHeight="1">
      <c r="A88" s="177"/>
      <c r="B88" s="168"/>
      <c r="C88" s="168"/>
      <c r="D88" s="7" t="s">
        <v>99</v>
      </c>
      <c r="E88" s="58">
        <v>0.1</v>
      </c>
      <c r="F88" s="17"/>
      <c r="G88" s="65">
        <f t="shared" si="2"/>
        <v>0</v>
      </c>
    </row>
    <row r="89" spans="1:7" ht="21.75" customHeight="1">
      <c r="A89" s="149">
        <v>5</v>
      </c>
      <c r="B89" s="148" t="s">
        <v>84</v>
      </c>
      <c r="C89" s="166" t="s">
        <v>85</v>
      </c>
      <c r="D89" s="7" t="s">
        <v>86</v>
      </c>
      <c r="E89" s="58">
        <v>0.2</v>
      </c>
      <c r="F89" s="17">
        <v>0</v>
      </c>
      <c r="G89" s="65">
        <f t="shared" si="2"/>
        <v>0</v>
      </c>
    </row>
    <row r="90" spans="1:7" ht="21" customHeight="1">
      <c r="A90" s="150"/>
      <c r="B90" s="161"/>
      <c r="C90" s="167"/>
      <c r="D90" s="7" t="s">
        <v>87</v>
      </c>
      <c r="E90" s="58">
        <v>4</v>
      </c>
      <c r="F90" s="17"/>
      <c r="G90" s="65">
        <f t="shared" si="2"/>
        <v>0</v>
      </c>
    </row>
    <row r="91" spans="1:7" ht="20.25" customHeight="1">
      <c r="A91" s="150"/>
      <c r="B91" s="161"/>
      <c r="C91" s="167"/>
      <c r="D91" s="7" t="s">
        <v>1</v>
      </c>
      <c r="E91" s="58">
        <v>0.2</v>
      </c>
      <c r="F91" s="17"/>
      <c r="G91" s="65">
        <f t="shared" si="2"/>
        <v>0</v>
      </c>
    </row>
    <row r="92" spans="1:7" ht="20.25" customHeight="1">
      <c r="A92" s="151"/>
      <c r="B92" s="162"/>
      <c r="C92" s="168"/>
      <c r="D92" s="7" t="s">
        <v>88</v>
      </c>
      <c r="E92" s="58">
        <v>0.2</v>
      </c>
      <c r="F92" s="17"/>
      <c r="G92" s="65">
        <f t="shared" si="2"/>
        <v>0</v>
      </c>
    </row>
    <row r="93" spans="1:7" ht="23.25" customHeight="1">
      <c r="A93" s="2"/>
      <c r="B93" s="69" t="s">
        <v>69</v>
      </c>
      <c r="C93" s="70"/>
      <c r="D93" s="71"/>
      <c r="E93" s="2"/>
      <c r="F93" s="2"/>
      <c r="G93" s="14">
        <f>SUM(G77:G92)</f>
        <v>3.45414</v>
      </c>
    </row>
    <row r="94" ht="19.5" customHeight="1"/>
    <row r="95" ht="19.5" customHeight="1"/>
    <row r="96" spans="6:7" ht="19.5" customHeight="1">
      <c r="F96" s="178" t="s">
        <v>200</v>
      </c>
      <c r="G96" s="178"/>
    </row>
    <row r="97" spans="4:7" ht="19.5" customHeight="1">
      <c r="D97" s="30"/>
      <c r="E97" s="30"/>
      <c r="F97" s="178"/>
      <c r="G97" s="178"/>
    </row>
    <row r="98" spans="4:7" ht="19.5" customHeight="1">
      <c r="D98" s="30"/>
      <c r="E98" s="30"/>
      <c r="F98" s="30"/>
      <c r="G98" s="30"/>
    </row>
    <row r="99" spans="4:7" ht="19.5" customHeight="1">
      <c r="D99" s="30"/>
      <c r="E99" s="30"/>
      <c r="F99" s="30"/>
      <c r="G99" s="30"/>
    </row>
    <row r="100" spans="1:7" ht="19.5" customHeight="1">
      <c r="A100" s="152" t="s">
        <v>78</v>
      </c>
      <c r="B100" s="152"/>
      <c r="C100" s="152"/>
      <c r="D100" s="152"/>
      <c r="E100" s="152"/>
      <c r="F100" s="152"/>
      <c r="G100" s="152"/>
    </row>
    <row r="101" spans="1:7" ht="19.5" customHeight="1">
      <c r="A101" s="62" t="s">
        <v>81</v>
      </c>
      <c r="B101" s="30"/>
      <c r="C101" s="152" t="s">
        <v>79</v>
      </c>
      <c r="D101" s="152"/>
      <c r="E101" s="30"/>
      <c r="F101" s="152" t="s">
        <v>166</v>
      </c>
      <c r="G101" s="152"/>
    </row>
    <row r="102" spans="1:7" ht="42.75" customHeight="1">
      <c r="A102" s="172" t="s">
        <v>80</v>
      </c>
      <c r="B102" s="172"/>
      <c r="C102" s="172"/>
      <c r="D102" s="172"/>
      <c r="E102" s="172"/>
      <c r="F102" s="172"/>
      <c r="G102" s="172"/>
    </row>
    <row r="103" spans="1:7" ht="19.5" customHeight="1">
      <c r="A103" s="63" t="s">
        <v>178</v>
      </c>
      <c r="B103" s="48"/>
      <c r="G103" s="15" t="s">
        <v>179</v>
      </c>
    </row>
    <row r="104" spans="1:7" ht="19.5" customHeight="1">
      <c r="A104" s="173" t="s">
        <v>17</v>
      </c>
      <c r="B104" s="173" t="s">
        <v>48</v>
      </c>
      <c r="C104" s="173" t="s">
        <v>49</v>
      </c>
      <c r="D104" s="173" t="s">
        <v>50</v>
      </c>
      <c r="E104" s="173" t="s">
        <v>51</v>
      </c>
      <c r="F104" s="173" t="s">
        <v>52</v>
      </c>
      <c r="G104" s="173" t="s">
        <v>53</v>
      </c>
    </row>
    <row r="105" spans="1:7" ht="12.75">
      <c r="A105" s="174"/>
      <c r="B105" s="174"/>
      <c r="C105" s="174"/>
      <c r="D105" s="174"/>
      <c r="E105" s="174"/>
      <c r="F105" s="174"/>
      <c r="G105" s="174"/>
    </row>
    <row r="106" spans="1:7" ht="21.75" customHeight="1">
      <c r="A106" s="149">
        <v>1</v>
      </c>
      <c r="B106" s="148" t="s">
        <v>180</v>
      </c>
      <c r="C106" s="148" t="s">
        <v>181</v>
      </c>
      <c r="D106" s="50" t="s">
        <v>89</v>
      </c>
      <c r="E106" s="72">
        <v>1.25</v>
      </c>
      <c r="F106" s="46">
        <v>1</v>
      </c>
      <c r="G106" s="65">
        <f>E106*F106</f>
        <v>1.25</v>
      </c>
    </row>
    <row r="107" spans="1:7" ht="21.75" customHeight="1">
      <c r="A107" s="150"/>
      <c r="B107" s="161"/>
      <c r="C107" s="161"/>
      <c r="D107" s="50" t="s">
        <v>56</v>
      </c>
      <c r="E107" s="51">
        <v>0.6</v>
      </c>
      <c r="F107" s="52"/>
      <c r="G107" s="47">
        <f aca="true" t="shared" si="3" ref="G107:G117">E107*F107</f>
        <v>0</v>
      </c>
    </row>
    <row r="108" spans="1:7" ht="21.75" customHeight="1">
      <c r="A108" s="151"/>
      <c r="B108" s="162"/>
      <c r="C108" s="162"/>
      <c r="D108" s="52" t="s">
        <v>194</v>
      </c>
      <c r="E108" s="58">
        <v>0.3</v>
      </c>
      <c r="F108" s="53">
        <v>1</v>
      </c>
      <c r="G108" s="73">
        <f t="shared" si="3"/>
        <v>0.3</v>
      </c>
    </row>
    <row r="109" spans="1:7" ht="21.75" customHeight="1">
      <c r="A109" s="49"/>
      <c r="B109" s="59"/>
      <c r="C109" s="59"/>
      <c r="D109" s="44" t="s">
        <v>60</v>
      </c>
      <c r="E109" s="56">
        <v>0.29414</v>
      </c>
      <c r="F109" s="53">
        <v>2</v>
      </c>
      <c r="G109" s="73">
        <f t="shared" si="3"/>
        <v>0.58828</v>
      </c>
    </row>
    <row r="110" spans="1:7" ht="23.25" customHeight="1">
      <c r="A110" s="149">
        <v>2</v>
      </c>
      <c r="B110" s="148" t="s">
        <v>182</v>
      </c>
      <c r="C110" s="148" t="s">
        <v>183</v>
      </c>
      <c r="D110" s="50" t="s">
        <v>56</v>
      </c>
      <c r="E110" s="51">
        <v>0.6</v>
      </c>
      <c r="F110" s="52"/>
      <c r="G110" s="47">
        <f t="shared" si="3"/>
        <v>0</v>
      </c>
    </row>
    <row r="111" spans="1:7" ht="23.25" customHeight="1">
      <c r="A111" s="150"/>
      <c r="B111" s="161"/>
      <c r="C111" s="161"/>
      <c r="D111" s="50" t="s">
        <v>57</v>
      </c>
      <c r="E111" s="52">
        <v>0.04</v>
      </c>
      <c r="F111" s="52"/>
      <c r="G111" s="47">
        <f t="shared" si="3"/>
        <v>0</v>
      </c>
    </row>
    <row r="112" spans="1:7" ht="23.25" customHeight="1">
      <c r="A112" s="150"/>
      <c r="B112" s="146"/>
      <c r="C112" s="146"/>
      <c r="D112" s="52" t="s">
        <v>58</v>
      </c>
      <c r="E112" s="52">
        <v>0.075</v>
      </c>
      <c r="F112" s="53"/>
      <c r="G112" s="47">
        <f t="shared" si="3"/>
        <v>0</v>
      </c>
    </row>
    <row r="113" spans="1:7" ht="26.25" customHeight="1">
      <c r="A113" s="149">
        <v>3</v>
      </c>
      <c r="B113" s="166" t="s">
        <v>66</v>
      </c>
      <c r="C113" s="166" t="s">
        <v>45</v>
      </c>
      <c r="D113" s="52" t="s">
        <v>67</v>
      </c>
      <c r="E113" s="44">
        <v>0.05</v>
      </c>
      <c r="F113" s="52"/>
      <c r="G113" s="47">
        <f t="shared" si="3"/>
        <v>0</v>
      </c>
    </row>
    <row r="114" spans="1:7" ht="21.75" customHeight="1">
      <c r="A114" s="150"/>
      <c r="B114" s="167"/>
      <c r="C114" s="167"/>
      <c r="D114" s="52" t="s">
        <v>77</v>
      </c>
      <c r="E114" s="56">
        <v>0.1</v>
      </c>
      <c r="F114" s="52"/>
      <c r="G114" s="47">
        <f t="shared" si="3"/>
        <v>0</v>
      </c>
    </row>
    <row r="115" spans="1:7" ht="17.25" customHeight="1">
      <c r="A115" s="150"/>
      <c r="B115" s="167"/>
      <c r="C115" s="167"/>
      <c r="D115" s="7" t="s">
        <v>98</v>
      </c>
      <c r="E115" s="58">
        <v>0.2</v>
      </c>
      <c r="F115" s="17"/>
      <c r="G115" s="47">
        <f t="shared" si="3"/>
        <v>0</v>
      </c>
    </row>
    <row r="116" spans="1:7" ht="17.25" customHeight="1">
      <c r="A116" s="150"/>
      <c r="B116" s="167"/>
      <c r="C116" s="167"/>
      <c r="D116" s="7" t="s">
        <v>184</v>
      </c>
      <c r="E116" s="58">
        <v>0.25</v>
      </c>
      <c r="F116" s="17"/>
      <c r="G116" s="47">
        <f t="shared" si="3"/>
        <v>0</v>
      </c>
    </row>
    <row r="117" spans="1:7" ht="17.25" customHeight="1">
      <c r="A117" s="151"/>
      <c r="B117" s="168"/>
      <c r="C117" s="168"/>
      <c r="D117" s="7" t="s">
        <v>99</v>
      </c>
      <c r="E117" s="58">
        <v>0.1</v>
      </c>
      <c r="F117" s="17"/>
      <c r="G117" s="47">
        <f t="shared" si="3"/>
        <v>0</v>
      </c>
    </row>
    <row r="118" spans="1:7" ht="21.75" customHeight="1">
      <c r="A118" s="149">
        <v>4</v>
      </c>
      <c r="B118" s="148" t="s">
        <v>84</v>
      </c>
      <c r="C118" s="166" t="s">
        <v>85</v>
      </c>
      <c r="D118" s="7" t="s">
        <v>86</v>
      </c>
      <c r="E118" s="58">
        <v>0.2</v>
      </c>
      <c r="F118" s="17"/>
      <c r="G118" s="47">
        <f>E118*F118</f>
        <v>0</v>
      </c>
    </row>
    <row r="119" spans="1:7" ht="21" customHeight="1">
      <c r="A119" s="150"/>
      <c r="B119" s="161"/>
      <c r="C119" s="167"/>
      <c r="D119" s="7" t="s">
        <v>87</v>
      </c>
      <c r="E119" s="58">
        <v>4</v>
      </c>
      <c r="F119" s="17"/>
      <c r="G119" s="47">
        <f>E119*F119</f>
        <v>0</v>
      </c>
    </row>
    <row r="120" spans="1:7" ht="20.25" customHeight="1">
      <c r="A120" s="150"/>
      <c r="B120" s="161"/>
      <c r="C120" s="167"/>
      <c r="D120" s="7" t="s">
        <v>1</v>
      </c>
      <c r="E120" s="58">
        <v>0.2</v>
      </c>
      <c r="F120" s="17"/>
      <c r="G120" s="47">
        <f>E120*F120</f>
        <v>0</v>
      </c>
    </row>
    <row r="121" spans="1:7" ht="20.25" customHeight="1">
      <c r="A121" s="151"/>
      <c r="B121" s="162"/>
      <c r="C121" s="168"/>
      <c r="D121" s="7" t="s">
        <v>88</v>
      </c>
      <c r="E121" s="58">
        <v>0.2</v>
      </c>
      <c r="F121" s="17"/>
      <c r="G121" s="47">
        <f>E121*F121</f>
        <v>0</v>
      </c>
    </row>
    <row r="122" spans="1:7" ht="19.5" customHeight="1">
      <c r="A122" s="2"/>
      <c r="B122" s="60" t="s">
        <v>69</v>
      </c>
      <c r="C122" s="74"/>
      <c r="D122" s="75"/>
      <c r="E122" s="2"/>
      <c r="F122" s="2"/>
      <c r="G122" s="14">
        <f>SUM(G106:G121)</f>
        <v>2.13828</v>
      </c>
    </row>
    <row r="126" spans="6:7" ht="12.75">
      <c r="F126" s="178" t="s">
        <v>200</v>
      </c>
      <c r="G126" s="178"/>
    </row>
    <row r="127" spans="6:7" ht="12.75">
      <c r="F127" s="178"/>
      <c r="G127" s="178"/>
    </row>
    <row r="132" spans="1:7" ht="19.5" customHeight="1">
      <c r="A132" s="152" t="s">
        <v>78</v>
      </c>
      <c r="B132" s="152"/>
      <c r="C132" s="152"/>
      <c r="D132" s="152"/>
      <c r="E132" s="152"/>
      <c r="F132" s="152"/>
      <c r="G132" s="152"/>
    </row>
    <row r="133" spans="1:7" ht="19.5" customHeight="1">
      <c r="A133" s="62" t="s">
        <v>81</v>
      </c>
      <c r="B133" s="30"/>
      <c r="C133" s="152" t="s">
        <v>79</v>
      </c>
      <c r="D133" s="152"/>
      <c r="E133" s="30"/>
      <c r="F133" s="152" t="s">
        <v>166</v>
      </c>
      <c r="G133" s="152"/>
    </row>
    <row r="134" spans="1:7" ht="42.75" customHeight="1">
      <c r="A134" s="172" t="s">
        <v>80</v>
      </c>
      <c r="B134" s="172"/>
      <c r="C134" s="172"/>
      <c r="D134" s="172"/>
      <c r="E134" s="172"/>
      <c r="F134" s="172"/>
      <c r="G134" s="172"/>
    </row>
    <row r="135" spans="1:7" ht="18.75" customHeight="1">
      <c r="A135" s="63" t="s">
        <v>185</v>
      </c>
      <c r="B135" s="48" t="s">
        <v>116</v>
      </c>
      <c r="G135" t="s">
        <v>186</v>
      </c>
    </row>
    <row r="136" spans="1:7" ht="12.75">
      <c r="A136" s="173" t="s">
        <v>17</v>
      </c>
      <c r="B136" s="173" t="s">
        <v>48</v>
      </c>
      <c r="C136" s="173" t="s">
        <v>49</v>
      </c>
      <c r="D136" s="173" t="s">
        <v>50</v>
      </c>
      <c r="E136" s="173" t="s">
        <v>51</v>
      </c>
      <c r="F136" s="173" t="s">
        <v>52</v>
      </c>
      <c r="G136" s="173" t="s">
        <v>53</v>
      </c>
    </row>
    <row r="137" spans="1:7" ht="12.75">
      <c r="A137" s="174"/>
      <c r="B137" s="174"/>
      <c r="C137" s="174"/>
      <c r="D137" s="174"/>
      <c r="E137" s="174"/>
      <c r="F137" s="174"/>
      <c r="G137" s="174"/>
    </row>
    <row r="138" spans="1:7" ht="18.75" customHeight="1">
      <c r="A138" s="148">
        <v>1</v>
      </c>
      <c r="B138" s="148" t="s">
        <v>190</v>
      </c>
      <c r="C138" s="148" t="s">
        <v>191</v>
      </c>
      <c r="D138" s="50" t="s">
        <v>89</v>
      </c>
      <c r="E138" s="72">
        <v>1.6</v>
      </c>
      <c r="F138" s="46"/>
      <c r="G138" s="65">
        <f>E138*F138</f>
        <v>0</v>
      </c>
    </row>
    <row r="139" spans="1:7" ht="18.75" customHeight="1">
      <c r="A139" s="161"/>
      <c r="B139" s="161"/>
      <c r="C139" s="161"/>
      <c r="D139" s="50" t="s">
        <v>56</v>
      </c>
      <c r="E139" s="50">
        <v>0.36</v>
      </c>
      <c r="F139" s="52">
        <v>10</v>
      </c>
      <c r="G139" s="47">
        <f aca="true" t="shared" si="4" ref="G139:G155">E139*F139</f>
        <v>3.5999999999999996</v>
      </c>
    </row>
    <row r="140" spans="1:7" ht="18.75" customHeight="1">
      <c r="A140" s="161"/>
      <c r="B140" s="161"/>
      <c r="C140" s="161"/>
      <c r="D140" s="50" t="s">
        <v>57</v>
      </c>
      <c r="E140" s="52">
        <v>0.04</v>
      </c>
      <c r="F140" s="52">
        <v>20</v>
      </c>
      <c r="G140" s="47">
        <f t="shared" si="4"/>
        <v>0.8</v>
      </c>
    </row>
    <row r="141" spans="1:7" ht="18.75" customHeight="1">
      <c r="A141" s="161"/>
      <c r="B141" s="161"/>
      <c r="C141" s="161"/>
      <c r="D141" s="52" t="s">
        <v>58</v>
      </c>
      <c r="E141" s="52">
        <v>0.09</v>
      </c>
      <c r="F141" s="53">
        <v>10</v>
      </c>
      <c r="G141" s="73">
        <f t="shared" si="4"/>
        <v>0.8999999999999999</v>
      </c>
    </row>
    <row r="142" spans="1:7" ht="18.75" customHeight="1">
      <c r="A142" s="161"/>
      <c r="B142" s="161"/>
      <c r="C142" s="161"/>
      <c r="D142" s="52" t="s">
        <v>83</v>
      </c>
      <c r="E142" s="58">
        <v>0.3</v>
      </c>
      <c r="F142" s="53">
        <v>2</v>
      </c>
      <c r="G142" s="73">
        <f t="shared" si="4"/>
        <v>0.6</v>
      </c>
    </row>
    <row r="143" spans="1:7" ht="18.75" customHeight="1">
      <c r="A143" s="162"/>
      <c r="B143" s="162"/>
      <c r="C143" s="162"/>
      <c r="D143" s="44" t="s">
        <v>60</v>
      </c>
      <c r="E143" s="58">
        <v>0.29414</v>
      </c>
      <c r="F143" s="53">
        <v>30</v>
      </c>
      <c r="G143" s="73">
        <f t="shared" si="4"/>
        <v>8.824200000000001</v>
      </c>
    </row>
    <row r="144" spans="1:7" ht="39.75" customHeight="1">
      <c r="A144" s="42">
        <v>2</v>
      </c>
      <c r="B144" s="55" t="s">
        <v>187</v>
      </c>
      <c r="C144" s="55" t="s">
        <v>188</v>
      </c>
      <c r="D144" s="50" t="s">
        <v>57</v>
      </c>
      <c r="E144" s="52">
        <v>0.04</v>
      </c>
      <c r="F144" s="52"/>
      <c r="G144" s="47">
        <f t="shared" si="4"/>
        <v>0</v>
      </c>
    </row>
    <row r="145" spans="1:7" ht="19.5" customHeight="1">
      <c r="A145" s="149">
        <v>3</v>
      </c>
      <c r="B145" s="169" t="s">
        <v>66</v>
      </c>
      <c r="C145" s="166" t="s">
        <v>45</v>
      </c>
      <c r="D145" s="52" t="s">
        <v>67</v>
      </c>
      <c r="E145" s="44">
        <v>0.05</v>
      </c>
      <c r="F145" s="52">
        <v>10</v>
      </c>
      <c r="G145" s="47">
        <f t="shared" si="4"/>
        <v>0.5</v>
      </c>
    </row>
    <row r="146" spans="1:7" ht="19.5" customHeight="1">
      <c r="A146" s="150"/>
      <c r="B146" s="170"/>
      <c r="C146" s="167"/>
      <c r="D146" s="52" t="s">
        <v>77</v>
      </c>
      <c r="E146" s="56">
        <v>0.1</v>
      </c>
      <c r="F146" s="52"/>
      <c r="G146" s="47">
        <f t="shared" si="4"/>
        <v>0</v>
      </c>
    </row>
    <row r="147" spans="1:7" ht="17.25" customHeight="1">
      <c r="A147" s="150"/>
      <c r="B147" s="170"/>
      <c r="C147" s="167"/>
      <c r="D147" s="7" t="s">
        <v>98</v>
      </c>
      <c r="E147" s="58">
        <v>0.2</v>
      </c>
      <c r="F147" s="17"/>
      <c r="G147" s="47">
        <f t="shared" si="4"/>
        <v>0</v>
      </c>
    </row>
    <row r="148" spans="1:7" ht="17.25" customHeight="1">
      <c r="A148" s="150"/>
      <c r="B148" s="170"/>
      <c r="C148" s="167"/>
      <c r="D148" s="7" t="s">
        <v>192</v>
      </c>
      <c r="E148" s="58">
        <v>0.15</v>
      </c>
      <c r="F148" s="17">
        <v>10</v>
      </c>
      <c r="G148" s="47">
        <f t="shared" si="4"/>
        <v>1.5</v>
      </c>
    </row>
    <row r="149" spans="1:7" ht="17.25" customHeight="1">
      <c r="A149" s="150"/>
      <c r="B149" s="170"/>
      <c r="C149" s="167"/>
      <c r="D149" s="7" t="s">
        <v>184</v>
      </c>
      <c r="E149" s="58">
        <v>0.25</v>
      </c>
      <c r="F149" s="17"/>
      <c r="G149" s="47">
        <f t="shared" si="4"/>
        <v>0</v>
      </c>
    </row>
    <row r="150" spans="1:7" ht="17.25" customHeight="1">
      <c r="A150" s="151"/>
      <c r="B150" s="171"/>
      <c r="C150" s="168"/>
      <c r="D150" s="7" t="s">
        <v>99</v>
      </c>
      <c r="E150" s="58">
        <v>0.1</v>
      </c>
      <c r="F150" s="17"/>
      <c r="G150" s="47">
        <f t="shared" si="4"/>
        <v>0</v>
      </c>
    </row>
    <row r="151" spans="1:7" ht="21.75" customHeight="1">
      <c r="A151" s="149">
        <v>4</v>
      </c>
      <c r="B151" s="148" t="s">
        <v>84</v>
      </c>
      <c r="C151" s="166" t="s">
        <v>85</v>
      </c>
      <c r="D151" s="7" t="s">
        <v>86</v>
      </c>
      <c r="E151" s="58">
        <v>0.2</v>
      </c>
      <c r="F151" s="17">
        <v>1</v>
      </c>
      <c r="G151" s="47">
        <f t="shared" si="4"/>
        <v>0.2</v>
      </c>
    </row>
    <row r="152" spans="1:7" ht="18.75" customHeight="1">
      <c r="A152" s="150"/>
      <c r="B152" s="161"/>
      <c r="C152" s="167"/>
      <c r="D152" s="7" t="s">
        <v>87</v>
      </c>
      <c r="E152" s="58">
        <v>4</v>
      </c>
      <c r="F152" s="17"/>
      <c r="G152" s="47">
        <f t="shared" si="4"/>
        <v>0</v>
      </c>
    </row>
    <row r="153" spans="1:7" ht="20.25" customHeight="1">
      <c r="A153" s="150"/>
      <c r="B153" s="161"/>
      <c r="C153" s="167"/>
      <c r="D153" s="7" t="s">
        <v>1</v>
      </c>
      <c r="E153" s="58">
        <v>0.2</v>
      </c>
      <c r="F153" s="17">
        <v>1</v>
      </c>
      <c r="G153" s="47">
        <f t="shared" si="4"/>
        <v>0.2</v>
      </c>
    </row>
    <row r="154" spans="1:7" ht="20.25" customHeight="1">
      <c r="A154" s="150"/>
      <c r="B154" s="161"/>
      <c r="C154" s="167"/>
      <c r="D154" s="7" t="s">
        <v>193</v>
      </c>
      <c r="E154" s="58">
        <v>0.72</v>
      </c>
      <c r="F154" s="17"/>
      <c r="G154" s="47">
        <f t="shared" si="4"/>
        <v>0</v>
      </c>
    </row>
    <row r="155" spans="1:7" ht="20.25" customHeight="1">
      <c r="A155" s="151"/>
      <c r="B155" s="162"/>
      <c r="C155" s="168"/>
      <c r="D155" s="7" t="s">
        <v>88</v>
      </c>
      <c r="E155" s="58">
        <v>0.2</v>
      </c>
      <c r="F155" s="17">
        <v>1</v>
      </c>
      <c r="G155" s="47">
        <f t="shared" si="4"/>
        <v>0.2</v>
      </c>
    </row>
    <row r="156" spans="1:7" ht="20.25" customHeight="1">
      <c r="A156" s="2"/>
      <c r="B156" s="60" t="s">
        <v>69</v>
      </c>
      <c r="C156" s="74"/>
      <c r="D156" s="75"/>
      <c r="E156" s="2"/>
      <c r="F156" s="2"/>
      <c r="G156" s="14">
        <f>SUM(G138:G155)</f>
        <v>17.324199999999998</v>
      </c>
    </row>
    <row r="160" spans="6:7" ht="12.75">
      <c r="F160" s="178" t="s">
        <v>200</v>
      </c>
      <c r="G160" s="178"/>
    </row>
    <row r="161" spans="6:7" ht="12.75">
      <c r="F161" s="178"/>
      <c r="G161" s="178"/>
    </row>
  </sheetData>
  <sheetProtection/>
  <mergeCells count="111">
    <mergeCell ref="F37:G37"/>
    <mergeCell ref="F68:G69"/>
    <mergeCell ref="F96:G97"/>
    <mergeCell ref="F126:G127"/>
    <mergeCell ref="F160:G161"/>
    <mergeCell ref="A151:A155"/>
    <mergeCell ref="B151:B155"/>
    <mergeCell ref="C151:C155"/>
    <mergeCell ref="F101:G101"/>
    <mergeCell ref="F133:G133"/>
    <mergeCell ref="B145:B150"/>
    <mergeCell ref="C145:C150"/>
    <mergeCell ref="A145:A150"/>
    <mergeCell ref="C138:C143"/>
    <mergeCell ref="B138:B143"/>
    <mergeCell ref="A138:A143"/>
    <mergeCell ref="A132:G132"/>
    <mergeCell ref="C133:D133"/>
    <mergeCell ref="A134:G134"/>
    <mergeCell ref="A136:A137"/>
    <mergeCell ref="B136:B137"/>
    <mergeCell ref="C136:C137"/>
    <mergeCell ref="D136:D137"/>
    <mergeCell ref="E136:E137"/>
    <mergeCell ref="F136:F137"/>
    <mergeCell ref="G136:G137"/>
    <mergeCell ref="A113:A117"/>
    <mergeCell ref="B113:B117"/>
    <mergeCell ref="C113:C117"/>
    <mergeCell ref="A118:A121"/>
    <mergeCell ref="B118:B121"/>
    <mergeCell ref="C118:C121"/>
    <mergeCell ref="A106:A108"/>
    <mergeCell ref="B106:B108"/>
    <mergeCell ref="C106:C108"/>
    <mergeCell ref="A110:A112"/>
    <mergeCell ref="B110:B112"/>
    <mergeCell ref="C110:C112"/>
    <mergeCell ref="A100:G100"/>
    <mergeCell ref="C101:D101"/>
    <mergeCell ref="A102:G102"/>
    <mergeCell ref="A104:A105"/>
    <mergeCell ref="B104:B105"/>
    <mergeCell ref="C104:C105"/>
    <mergeCell ref="D104:D105"/>
    <mergeCell ref="E104:E105"/>
    <mergeCell ref="F104:F105"/>
    <mergeCell ref="G104:G105"/>
    <mergeCell ref="A84:A88"/>
    <mergeCell ref="B84:B88"/>
    <mergeCell ref="C84:C88"/>
    <mergeCell ref="A89:A92"/>
    <mergeCell ref="B89:B92"/>
    <mergeCell ref="C89:C92"/>
    <mergeCell ref="A77:A79"/>
    <mergeCell ref="B77:B79"/>
    <mergeCell ref="C77:C79"/>
    <mergeCell ref="A82:A83"/>
    <mergeCell ref="B82:B83"/>
    <mergeCell ref="C82:C83"/>
    <mergeCell ref="A73:G73"/>
    <mergeCell ref="A75:A76"/>
    <mergeCell ref="B75:B76"/>
    <mergeCell ref="C75:C76"/>
    <mergeCell ref="D75:D76"/>
    <mergeCell ref="E75:E76"/>
    <mergeCell ref="F75:F76"/>
    <mergeCell ref="G75:G76"/>
    <mergeCell ref="A62:A65"/>
    <mergeCell ref="B62:B65"/>
    <mergeCell ref="C62:C65"/>
    <mergeCell ref="A66:F66"/>
    <mergeCell ref="A71:G71"/>
    <mergeCell ref="C72:D72"/>
    <mergeCell ref="A53:A55"/>
    <mergeCell ref="B53:B55"/>
    <mergeCell ref="C53:C55"/>
    <mergeCell ref="A56:A61"/>
    <mergeCell ref="B56:B61"/>
    <mergeCell ref="C56:C61"/>
    <mergeCell ref="A43:A49"/>
    <mergeCell ref="B43:B49"/>
    <mergeCell ref="C43:C49"/>
    <mergeCell ref="A50:A52"/>
    <mergeCell ref="B50:B52"/>
    <mergeCell ref="C50:C52"/>
    <mergeCell ref="A35:F35"/>
    <mergeCell ref="A38:G38"/>
    <mergeCell ref="C39:D39"/>
    <mergeCell ref="A40:G40"/>
    <mergeCell ref="A25:A29"/>
    <mergeCell ref="B25:B29"/>
    <mergeCell ref="C25:C29"/>
    <mergeCell ref="A30:A34"/>
    <mergeCell ref="B30:B34"/>
    <mergeCell ref="C30:C34"/>
    <mergeCell ref="A22:A24"/>
    <mergeCell ref="B22:B24"/>
    <mergeCell ref="C22:C24"/>
    <mergeCell ref="B15:B21"/>
    <mergeCell ref="C15:C21"/>
    <mergeCell ref="A15:A21"/>
    <mergeCell ref="C6:C14"/>
    <mergeCell ref="B6:B14"/>
    <mergeCell ref="A6:A14"/>
    <mergeCell ref="A1:G1"/>
    <mergeCell ref="C2:D2"/>
    <mergeCell ref="E2:G2"/>
    <mergeCell ref="A3:G3"/>
    <mergeCell ref="A4:B4"/>
    <mergeCell ref="F4:G4"/>
  </mergeCells>
  <printOptions/>
  <pageMargins left="0.2362204724409449" right="0.2362204724409449" top="0.1968503937007874" bottom="0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="115" zoomScaleNormal="115" zoomScalePageLayoutView="0" workbookViewId="0" topLeftCell="A1">
      <selection activeCell="H11" sqref="H11"/>
    </sheetView>
  </sheetViews>
  <sheetFormatPr defaultColWidth="9.140625" defaultRowHeight="12.75"/>
  <cols>
    <col min="1" max="1" width="4.57421875" style="36" customWidth="1"/>
    <col min="2" max="2" width="12.7109375" style="36" bestFit="1" customWidth="1"/>
    <col min="3" max="3" width="7.421875" style="36" customWidth="1"/>
    <col min="4" max="4" width="7.8515625" style="36" customWidth="1"/>
    <col min="5" max="5" width="8.57421875" style="36" customWidth="1"/>
    <col min="6" max="6" width="7.57421875" style="36" customWidth="1"/>
    <col min="7" max="7" width="8.00390625" style="36" customWidth="1"/>
    <col min="8" max="8" width="9.28125" style="36" customWidth="1"/>
    <col min="9" max="9" width="8.28125" style="36" customWidth="1"/>
    <col min="10" max="10" width="7.7109375" style="36" customWidth="1"/>
    <col min="11" max="11" width="10.00390625" style="36" customWidth="1"/>
    <col min="12" max="12" width="8.00390625" style="36" customWidth="1"/>
    <col min="13" max="13" width="6.421875" style="36" customWidth="1"/>
    <col min="14" max="14" width="7.8515625" style="36" customWidth="1"/>
    <col min="15" max="15" width="9.421875" style="36" bestFit="1" customWidth="1"/>
    <col min="16" max="16384" width="9.140625" style="36" customWidth="1"/>
  </cols>
  <sheetData>
    <row r="1" spans="1:15" s="32" customFormat="1" ht="18" customHeight="1">
      <c r="A1" s="31"/>
      <c r="B1" s="31"/>
      <c r="C1" s="31"/>
      <c r="D1" s="31"/>
      <c r="E1" s="31"/>
      <c r="F1" s="184" t="s">
        <v>101</v>
      </c>
      <c r="G1" s="184"/>
      <c r="H1" s="184"/>
      <c r="I1" s="184"/>
      <c r="J1" s="184"/>
      <c r="K1" s="31"/>
      <c r="L1" s="31"/>
      <c r="M1" s="31"/>
      <c r="N1" s="31"/>
      <c r="O1" s="31"/>
    </row>
    <row r="2" spans="1:15" s="32" customFormat="1" ht="20.25" customHeight="1">
      <c r="A2" s="186" t="s">
        <v>158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s="34" customFormat="1" ht="21" customHeight="1">
      <c r="A3" s="185" t="s">
        <v>159</v>
      </c>
      <c r="B3" s="185"/>
      <c r="C3" s="185"/>
      <c r="D3" s="185"/>
      <c r="E3" s="33"/>
      <c r="F3" s="187" t="s">
        <v>164</v>
      </c>
      <c r="G3" s="187"/>
      <c r="H3" s="187"/>
      <c r="I3" s="187"/>
      <c r="J3" s="185" t="s">
        <v>165</v>
      </c>
      <c r="K3" s="185"/>
      <c r="L3" s="185"/>
      <c r="M3" s="185" t="s">
        <v>102</v>
      </c>
      <c r="N3" s="185"/>
      <c r="O3" s="185"/>
    </row>
    <row r="4" spans="1:12" s="34" customFormat="1" ht="15">
      <c r="A4" s="35"/>
      <c r="B4" s="35"/>
      <c r="C4" s="35"/>
      <c r="D4" s="35"/>
      <c r="F4" s="35"/>
      <c r="G4" s="35"/>
      <c r="H4" s="35"/>
      <c r="J4" s="35"/>
      <c r="K4" s="35"/>
      <c r="L4" s="35"/>
    </row>
    <row r="5" spans="1:15" ht="41.25" customHeight="1">
      <c r="A5" s="37" t="s">
        <v>160</v>
      </c>
      <c r="B5" s="37" t="s">
        <v>103</v>
      </c>
      <c r="C5" s="37" t="s">
        <v>104</v>
      </c>
      <c r="D5" s="37" t="s">
        <v>18</v>
      </c>
      <c r="E5" s="37" t="s">
        <v>105</v>
      </c>
      <c r="F5" s="37" t="s">
        <v>106</v>
      </c>
      <c r="G5" s="37" t="s">
        <v>107</v>
      </c>
      <c r="H5" s="37" t="s">
        <v>152</v>
      </c>
      <c r="I5" s="37" t="s">
        <v>161</v>
      </c>
      <c r="J5" s="37" t="s">
        <v>19</v>
      </c>
      <c r="K5" s="37" t="s">
        <v>108</v>
      </c>
      <c r="L5" s="37" t="s">
        <v>109</v>
      </c>
      <c r="M5" s="37" t="s">
        <v>110</v>
      </c>
      <c r="N5" s="37" t="s">
        <v>60</v>
      </c>
      <c r="O5" s="37" t="s">
        <v>5</v>
      </c>
    </row>
    <row r="6" spans="1:15" ht="12.75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</row>
    <row r="7" spans="1:15" ht="24" customHeight="1">
      <c r="A7" s="38">
        <v>1</v>
      </c>
      <c r="B7" s="38" t="s">
        <v>20</v>
      </c>
      <c r="C7" s="79">
        <v>22.64</v>
      </c>
      <c r="D7" s="79">
        <v>6.41</v>
      </c>
      <c r="E7" s="79">
        <v>2.5</v>
      </c>
      <c r="F7" s="79">
        <v>3</v>
      </c>
      <c r="G7" s="79">
        <v>0.25</v>
      </c>
      <c r="H7" s="79">
        <v>0.72</v>
      </c>
      <c r="I7" s="79"/>
      <c r="J7" s="79">
        <v>4</v>
      </c>
      <c r="K7" s="79">
        <v>0.4</v>
      </c>
      <c r="L7" s="79"/>
      <c r="M7" s="79">
        <v>0.2</v>
      </c>
      <c r="N7" s="80">
        <f>0.29414*200</f>
        <v>58.828</v>
      </c>
      <c r="O7" s="78">
        <f>SUM(C7:N7)</f>
        <v>98.94800000000001</v>
      </c>
    </row>
    <row r="8" spans="1:15" ht="24" customHeight="1">
      <c r="A8" s="38">
        <v>2</v>
      </c>
      <c r="B8" s="38" t="s">
        <v>111</v>
      </c>
      <c r="C8" s="79">
        <v>1.24</v>
      </c>
      <c r="D8" s="79">
        <v>4.3</v>
      </c>
      <c r="E8" s="79">
        <v>0.75</v>
      </c>
      <c r="F8" s="79">
        <v>1.5</v>
      </c>
      <c r="G8" s="79">
        <v>0.3</v>
      </c>
      <c r="H8" s="79"/>
      <c r="I8" s="79">
        <v>0.1</v>
      </c>
      <c r="J8" s="79"/>
      <c r="K8" s="79">
        <v>0.4</v>
      </c>
      <c r="L8" s="79">
        <v>0.2</v>
      </c>
      <c r="M8" s="79"/>
      <c r="N8" s="80">
        <f>0.29414*50</f>
        <v>14.707</v>
      </c>
      <c r="O8" s="78">
        <f aca="true" t="shared" si="0" ref="O8:O16">SUM(C8:N8)</f>
        <v>23.497</v>
      </c>
    </row>
    <row r="9" spans="1:15" ht="24" customHeight="1">
      <c r="A9" s="38">
        <v>3</v>
      </c>
      <c r="B9" s="38" t="s">
        <v>112</v>
      </c>
      <c r="C9" s="79"/>
      <c r="D9" s="79">
        <v>1.56</v>
      </c>
      <c r="E9" s="79">
        <v>1.6</v>
      </c>
      <c r="F9" s="79"/>
      <c r="G9" s="79"/>
      <c r="H9" s="79"/>
      <c r="I9" s="79"/>
      <c r="J9" s="79"/>
      <c r="K9" s="79"/>
      <c r="L9" s="79"/>
      <c r="M9" s="79"/>
      <c r="N9" s="80">
        <f>0.29414</f>
        <v>0.29414</v>
      </c>
      <c r="O9" s="78">
        <f t="shared" si="0"/>
        <v>3.45414</v>
      </c>
    </row>
    <row r="10" spans="1:15" ht="24" customHeight="1">
      <c r="A10" s="38">
        <v>4</v>
      </c>
      <c r="B10" s="38" t="s">
        <v>113</v>
      </c>
      <c r="C10" s="79"/>
      <c r="D10" s="79">
        <v>1.25</v>
      </c>
      <c r="E10" s="79">
        <v>0.3</v>
      </c>
      <c r="F10" s="79"/>
      <c r="G10" s="79"/>
      <c r="H10" s="79"/>
      <c r="I10" s="79"/>
      <c r="J10" s="79"/>
      <c r="K10" s="79"/>
      <c r="L10" s="79"/>
      <c r="M10" s="79"/>
      <c r="N10" s="80">
        <f>0.29414*2</f>
        <v>0.58828</v>
      </c>
      <c r="O10" s="78">
        <f t="shared" si="0"/>
        <v>2.13828</v>
      </c>
    </row>
    <row r="11" spans="1:15" ht="24" customHeight="1">
      <c r="A11" s="38">
        <v>5</v>
      </c>
      <c r="B11" s="38" t="s">
        <v>114</v>
      </c>
      <c r="C11" s="79"/>
      <c r="D11" s="81"/>
      <c r="E11" s="81"/>
      <c r="F11" s="79"/>
      <c r="G11" s="79"/>
      <c r="H11" s="79"/>
      <c r="I11" s="79"/>
      <c r="J11" s="79"/>
      <c r="K11" s="79"/>
      <c r="L11" s="79"/>
      <c r="M11" s="79"/>
      <c r="N11" s="80"/>
      <c r="O11" s="78">
        <f t="shared" si="0"/>
        <v>0</v>
      </c>
    </row>
    <row r="12" spans="1:15" ht="24" customHeight="1">
      <c r="A12" s="38">
        <v>6</v>
      </c>
      <c r="B12" s="38" t="s">
        <v>115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78">
        <f t="shared" si="0"/>
        <v>0</v>
      </c>
    </row>
    <row r="13" spans="1:15" ht="24" customHeight="1">
      <c r="A13" s="38">
        <v>7</v>
      </c>
      <c r="B13" s="38" t="s">
        <v>116</v>
      </c>
      <c r="C13" s="79">
        <v>0.8</v>
      </c>
      <c r="D13" s="79">
        <v>3.6</v>
      </c>
      <c r="E13" s="79">
        <v>1.5</v>
      </c>
      <c r="F13" s="79">
        <v>1.5</v>
      </c>
      <c r="G13" s="79">
        <v>0.5</v>
      </c>
      <c r="H13" s="82"/>
      <c r="I13" s="79"/>
      <c r="J13" s="79"/>
      <c r="K13" s="79">
        <v>0.2</v>
      </c>
      <c r="L13" s="79">
        <v>0.2</v>
      </c>
      <c r="M13" s="79">
        <v>0.2</v>
      </c>
      <c r="N13" s="80">
        <f>0.29414*30</f>
        <v>8.824200000000001</v>
      </c>
      <c r="O13" s="78">
        <f t="shared" si="0"/>
        <v>17.324199999999998</v>
      </c>
    </row>
    <row r="14" spans="1:15" ht="24" customHeight="1">
      <c r="A14" s="38">
        <v>8</v>
      </c>
      <c r="B14" s="38" t="s">
        <v>117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78">
        <f t="shared" si="0"/>
        <v>0</v>
      </c>
    </row>
    <row r="15" spans="1:15" ht="24" customHeight="1">
      <c r="A15" s="38">
        <v>9</v>
      </c>
      <c r="B15" s="38" t="s">
        <v>118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/>
      <c r="O15" s="78">
        <f t="shared" si="0"/>
        <v>0</v>
      </c>
    </row>
    <row r="16" spans="1:15" ht="24" customHeight="1">
      <c r="A16" s="38">
        <v>10</v>
      </c>
      <c r="B16" s="38" t="s">
        <v>119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78">
        <f t="shared" si="0"/>
        <v>0</v>
      </c>
    </row>
    <row r="17" spans="1:15" ht="24" customHeight="1">
      <c r="A17" s="39">
        <v>11</v>
      </c>
      <c r="B17" s="39" t="s">
        <v>5</v>
      </c>
      <c r="C17" s="83">
        <f aca="true" t="shared" si="1" ref="C17:N17">SUM(C7:C16)</f>
        <v>24.68</v>
      </c>
      <c r="D17" s="83">
        <f t="shared" si="1"/>
        <v>17.12</v>
      </c>
      <c r="E17" s="83">
        <f t="shared" si="1"/>
        <v>6.6499999999999995</v>
      </c>
      <c r="F17" s="83">
        <f t="shared" si="1"/>
        <v>6</v>
      </c>
      <c r="G17" s="83">
        <f t="shared" si="1"/>
        <v>1.05</v>
      </c>
      <c r="H17" s="83">
        <f>SUM(H7:H16)</f>
        <v>0.72</v>
      </c>
      <c r="I17" s="83">
        <f t="shared" si="1"/>
        <v>0.1</v>
      </c>
      <c r="J17" s="83">
        <f t="shared" si="1"/>
        <v>4</v>
      </c>
      <c r="K17" s="83">
        <f t="shared" si="1"/>
        <v>1</v>
      </c>
      <c r="L17" s="83">
        <f t="shared" si="1"/>
        <v>0.4</v>
      </c>
      <c r="M17" s="83">
        <f t="shared" si="1"/>
        <v>0.4</v>
      </c>
      <c r="N17" s="83">
        <f t="shared" si="1"/>
        <v>83.24162</v>
      </c>
      <c r="O17" s="84">
        <f>SUM(O7:O16)</f>
        <v>145.36162</v>
      </c>
    </row>
    <row r="19" spans="1:15" ht="12.75">
      <c r="A19" s="179" t="s">
        <v>162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</row>
    <row r="20" spans="1:15" ht="12.75">
      <c r="A20" s="179" t="s">
        <v>163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</row>
    <row r="21" spans="1:15" ht="12.75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</row>
    <row r="22" spans="5:11" ht="12.75">
      <c r="E22" s="183"/>
      <c r="F22" s="183"/>
      <c r="G22" s="183"/>
      <c r="H22" s="183"/>
      <c r="I22" s="183"/>
      <c r="J22" s="183"/>
      <c r="K22" s="183"/>
    </row>
    <row r="23" ht="12.75">
      <c r="M23" s="85" t="s">
        <v>199</v>
      </c>
    </row>
    <row r="24" ht="12.75">
      <c r="M24" s="85" t="s">
        <v>124</v>
      </c>
    </row>
  </sheetData>
  <sheetProtection/>
  <protectedRanges>
    <protectedRange sqref="C7:C16 D7:E10 D12:E16 F7:G16 I7:N16 H14:H16 H7:H12" name="Range1_1"/>
  </protectedRanges>
  <mergeCells count="10">
    <mergeCell ref="A19:O19"/>
    <mergeCell ref="A20:O20"/>
    <mergeCell ref="A21:O21"/>
    <mergeCell ref="E22:K22"/>
    <mergeCell ref="F1:J1"/>
    <mergeCell ref="A3:D3"/>
    <mergeCell ref="J3:L3"/>
    <mergeCell ref="A2:O2"/>
    <mergeCell ref="F3:I3"/>
    <mergeCell ref="M3:O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P6" sqref="P6"/>
    </sheetView>
  </sheetViews>
  <sheetFormatPr defaultColWidth="9.140625" defaultRowHeight="15.75" customHeight="1"/>
  <cols>
    <col min="1" max="1" width="6.140625" style="0" customWidth="1"/>
    <col min="2" max="2" width="34.140625" style="0" customWidth="1"/>
    <col min="3" max="3" width="12.57421875" style="3" customWidth="1"/>
    <col min="4" max="4" width="30.8515625" style="0" customWidth="1"/>
    <col min="5" max="5" width="9.8515625" style="0" customWidth="1"/>
    <col min="6" max="6" width="10.28125" style="0" customWidth="1"/>
    <col min="7" max="7" width="8.57421875" style="0" customWidth="1"/>
    <col min="8" max="8" width="25.7109375" style="0" customWidth="1"/>
  </cols>
  <sheetData>
    <row r="1" spans="1:8" ht="16.5" customHeight="1">
      <c r="A1" s="152" t="s">
        <v>2</v>
      </c>
      <c r="B1" s="152"/>
      <c r="C1" s="152"/>
      <c r="D1" s="152"/>
      <c r="E1" s="152"/>
      <c r="F1" s="152"/>
      <c r="G1" s="152"/>
      <c r="H1" s="152"/>
    </row>
    <row r="2" spans="1:7" ht="21" customHeight="1">
      <c r="A2" s="5" t="s">
        <v>7</v>
      </c>
      <c r="B2" s="5"/>
      <c r="C2" s="11"/>
      <c r="D2" s="5"/>
      <c r="E2" s="5"/>
      <c r="F2" s="5"/>
      <c r="G2" s="12" t="s">
        <v>201</v>
      </c>
    </row>
    <row r="3" spans="1:8" s="4" customFormat="1" ht="17.25" customHeight="1">
      <c r="A3" s="190" t="s">
        <v>8</v>
      </c>
      <c r="B3" s="190" t="s">
        <v>90</v>
      </c>
      <c r="C3" s="190" t="s">
        <v>91</v>
      </c>
      <c r="D3" s="190" t="s">
        <v>92</v>
      </c>
      <c r="E3" s="190" t="s">
        <v>9</v>
      </c>
      <c r="F3" s="190"/>
      <c r="G3" s="190"/>
      <c r="H3" s="190" t="s">
        <v>10</v>
      </c>
    </row>
    <row r="4" spans="1:8" s="4" customFormat="1" ht="30.75" customHeight="1">
      <c r="A4" s="190"/>
      <c r="B4" s="190"/>
      <c r="C4" s="190"/>
      <c r="D4" s="190"/>
      <c r="E4" s="24" t="s">
        <v>11</v>
      </c>
      <c r="F4" s="24" t="s">
        <v>12</v>
      </c>
      <c r="G4" s="24" t="s">
        <v>13</v>
      </c>
      <c r="H4" s="190"/>
    </row>
    <row r="5" spans="1:8" s="4" customFormat="1" ht="43.5" customHeight="1">
      <c r="A5" s="189" t="s">
        <v>14</v>
      </c>
      <c r="B5" s="8" t="s">
        <v>54</v>
      </c>
      <c r="C5" s="1" t="s">
        <v>15</v>
      </c>
      <c r="D5" s="1" t="s">
        <v>93</v>
      </c>
      <c r="E5" s="1">
        <v>1</v>
      </c>
      <c r="F5" s="1">
        <v>1</v>
      </c>
      <c r="G5" s="1">
        <v>5</v>
      </c>
      <c r="H5" s="1" t="s">
        <v>97</v>
      </c>
    </row>
    <row r="6" spans="1:8" s="4" customFormat="1" ht="48.75" customHeight="1">
      <c r="A6" s="189"/>
      <c r="B6" s="9" t="s">
        <v>62</v>
      </c>
      <c r="C6" s="1" t="s">
        <v>15</v>
      </c>
      <c r="D6" s="1" t="s">
        <v>93</v>
      </c>
      <c r="E6" s="1"/>
      <c r="F6" s="1" t="s">
        <v>2</v>
      </c>
      <c r="G6" s="1">
        <v>5</v>
      </c>
      <c r="H6" s="1" t="s">
        <v>97</v>
      </c>
    </row>
    <row r="7" spans="1:8" s="4" customFormat="1" ht="48" customHeight="1">
      <c r="A7" s="189"/>
      <c r="B7" s="10" t="s">
        <v>64</v>
      </c>
      <c r="C7" s="1" t="s">
        <v>15</v>
      </c>
      <c r="D7" s="1" t="s">
        <v>93</v>
      </c>
      <c r="E7" s="1" t="s">
        <v>2</v>
      </c>
      <c r="F7" s="1" t="s">
        <v>2</v>
      </c>
      <c r="G7" s="1"/>
      <c r="H7" s="1" t="s">
        <v>97</v>
      </c>
    </row>
    <row r="8" spans="1:8" s="4" customFormat="1" ht="45.75" customHeight="1">
      <c r="A8" s="189" t="s">
        <v>16</v>
      </c>
      <c r="B8" s="10" t="s">
        <v>71</v>
      </c>
      <c r="C8" s="1" t="s">
        <v>15</v>
      </c>
      <c r="D8" s="1" t="s">
        <v>94</v>
      </c>
      <c r="E8" s="1" t="s">
        <v>2</v>
      </c>
      <c r="F8" s="1">
        <v>1</v>
      </c>
      <c r="G8" s="1">
        <v>5</v>
      </c>
      <c r="H8" s="1" t="s">
        <v>97</v>
      </c>
    </row>
    <row r="9" spans="1:8" s="4" customFormat="1" ht="47.25" customHeight="1">
      <c r="A9" s="189"/>
      <c r="B9" s="10" t="s">
        <v>73</v>
      </c>
      <c r="C9" s="1" t="s">
        <v>15</v>
      </c>
      <c r="D9" s="1" t="s">
        <v>95</v>
      </c>
      <c r="E9" s="1" t="s">
        <v>2</v>
      </c>
      <c r="F9" s="1">
        <v>1</v>
      </c>
      <c r="G9" s="1" t="s">
        <v>2</v>
      </c>
      <c r="H9" s="1" t="s">
        <v>97</v>
      </c>
    </row>
    <row r="10" spans="1:8" s="4" customFormat="1" ht="45" customHeight="1">
      <c r="A10" s="189"/>
      <c r="B10" s="10" t="s">
        <v>75</v>
      </c>
      <c r="C10" s="1" t="s">
        <v>15</v>
      </c>
      <c r="D10" s="1" t="s">
        <v>96</v>
      </c>
      <c r="E10" s="1" t="s">
        <v>2</v>
      </c>
      <c r="F10" s="1" t="s">
        <v>2</v>
      </c>
      <c r="G10" s="1" t="s">
        <v>2</v>
      </c>
      <c r="H10" s="1" t="s">
        <v>97</v>
      </c>
    </row>
    <row r="11" spans="1:8" ht="23.25" customHeight="1">
      <c r="A11" s="208" t="s">
        <v>195</v>
      </c>
      <c r="B11" s="148" t="s">
        <v>174</v>
      </c>
      <c r="C11" s="197" t="s">
        <v>15</v>
      </c>
      <c r="D11" s="148" t="s">
        <v>175</v>
      </c>
      <c r="E11" s="200">
        <v>1</v>
      </c>
      <c r="F11" s="197" t="s">
        <v>2</v>
      </c>
      <c r="G11" s="194"/>
      <c r="H11" s="202" t="s">
        <v>97</v>
      </c>
    </row>
    <row r="12" spans="1:8" ht="39.75" customHeight="1">
      <c r="A12" s="209"/>
      <c r="B12" s="162"/>
      <c r="C12" s="199"/>
      <c r="D12" s="162"/>
      <c r="E12" s="201"/>
      <c r="F12" s="199"/>
      <c r="G12" s="196"/>
      <c r="H12" s="203"/>
    </row>
    <row r="13" spans="1:8" ht="21.75" customHeight="1">
      <c r="A13" s="204" t="s">
        <v>196</v>
      </c>
      <c r="B13" s="148" t="s">
        <v>180</v>
      </c>
      <c r="C13" s="197" t="s">
        <v>15</v>
      </c>
      <c r="D13" s="148" t="s">
        <v>181</v>
      </c>
      <c r="E13" s="194"/>
      <c r="F13" s="191">
        <v>1</v>
      </c>
      <c r="G13" s="194"/>
      <c r="H13" s="207" t="s">
        <v>97</v>
      </c>
    </row>
    <row r="14" spans="1:8" ht="21.75" customHeight="1">
      <c r="A14" s="205"/>
      <c r="B14" s="161"/>
      <c r="C14" s="198"/>
      <c r="D14" s="161"/>
      <c r="E14" s="195"/>
      <c r="F14" s="192"/>
      <c r="G14" s="195"/>
      <c r="H14" s="207"/>
    </row>
    <row r="15" spans="1:8" ht="5.25" customHeight="1">
      <c r="A15" s="206"/>
      <c r="B15" s="162"/>
      <c r="C15" s="199"/>
      <c r="D15" s="162"/>
      <c r="E15" s="196"/>
      <c r="F15" s="193"/>
      <c r="G15" s="196"/>
      <c r="H15" s="207"/>
    </row>
    <row r="16" spans="1:8" ht="21.75" customHeight="1">
      <c r="A16" s="208" t="s">
        <v>198</v>
      </c>
      <c r="B16" s="148" t="s">
        <v>190</v>
      </c>
      <c r="C16" s="197" t="s">
        <v>15</v>
      </c>
      <c r="D16" s="148" t="s">
        <v>191</v>
      </c>
      <c r="E16" s="194"/>
      <c r="F16" s="194"/>
      <c r="G16" s="191">
        <v>10</v>
      </c>
      <c r="H16" s="194" t="s">
        <v>97</v>
      </c>
    </row>
    <row r="17" spans="1:8" ht="21" customHeight="1">
      <c r="A17" s="210"/>
      <c r="B17" s="161"/>
      <c r="C17" s="198"/>
      <c r="D17" s="161"/>
      <c r="E17" s="195"/>
      <c r="F17" s="195"/>
      <c r="G17" s="192"/>
      <c r="H17" s="195"/>
    </row>
    <row r="18" spans="1:8" ht="14.25" customHeight="1">
      <c r="A18" s="209"/>
      <c r="B18" s="161"/>
      <c r="C18" s="199"/>
      <c r="D18" s="161"/>
      <c r="E18" s="195"/>
      <c r="F18" s="195"/>
      <c r="G18" s="192"/>
      <c r="H18" s="195"/>
    </row>
    <row r="19" spans="1:8" ht="18.75" customHeight="1">
      <c r="A19" s="188" t="s">
        <v>197</v>
      </c>
      <c r="B19" s="188"/>
      <c r="C19" s="188"/>
      <c r="D19" s="188"/>
      <c r="E19" s="188"/>
      <c r="F19" s="188"/>
      <c r="G19" s="188"/>
      <c r="H19" s="188"/>
    </row>
    <row r="20" ht="29.25" customHeight="1">
      <c r="H20" s="89" t="s">
        <v>200</v>
      </c>
    </row>
  </sheetData>
  <sheetProtection/>
  <mergeCells count="34">
    <mergeCell ref="G16:G18"/>
    <mergeCell ref="H16:H18"/>
    <mergeCell ref="A16:A18"/>
    <mergeCell ref="B16:B18"/>
    <mergeCell ref="D16:D18"/>
    <mergeCell ref="C16:C18"/>
    <mergeCell ref="E16:E18"/>
    <mergeCell ref="F16:F18"/>
    <mergeCell ref="H11:H12"/>
    <mergeCell ref="A13:A15"/>
    <mergeCell ref="B13:B15"/>
    <mergeCell ref="D13:D15"/>
    <mergeCell ref="H13:H15"/>
    <mergeCell ref="E13:E15"/>
    <mergeCell ref="A11:A12"/>
    <mergeCell ref="B11:B12"/>
    <mergeCell ref="D11:D12"/>
    <mergeCell ref="C11:C12"/>
    <mergeCell ref="F13:F15"/>
    <mergeCell ref="G13:G15"/>
    <mergeCell ref="C13:C15"/>
    <mergeCell ref="E11:E12"/>
    <mergeCell ref="F11:F12"/>
    <mergeCell ref="G11:G12"/>
    <mergeCell ref="A19:H19"/>
    <mergeCell ref="A5:A7"/>
    <mergeCell ref="A8:A10"/>
    <mergeCell ref="A1:H1"/>
    <mergeCell ref="A3:A4"/>
    <mergeCell ref="B3:B4"/>
    <mergeCell ref="C3:C4"/>
    <mergeCell ref="D3:D4"/>
    <mergeCell ref="E3:G3"/>
    <mergeCell ref="H3:H4"/>
  </mergeCells>
  <printOptions/>
  <pageMargins left="0.6299212598425197" right="0.2362204724409449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J19" sqref="J19"/>
    </sheetView>
  </sheetViews>
  <sheetFormatPr defaultColWidth="9.140625" defaultRowHeight="16.5" customHeight="1"/>
  <cols>
    <col min="1" max="1" width="5.00390625" style="143" customWidth="1"/>
    <col min="2" max="2" width="55.00390625" style="143" customWidth="1"/>
    <col min="3" max="3" width="8.28125" style="107" customWidth="1"/>
    <col min="4" max="4" width="11.140625" style="108" customWidth="1"/>
    <col min="5" max="5" width="12.28125" style="107" customWidth="1"/>
    <col min="6" max="16384" width="9.140625" style="143" customWidth="1"/>
  </cols>
  <sheetData>
    <row r="1" spans="1:5" s="111" customFormat="1" ht="19.5" customHeight="1">
      <c r="A1" s="109" t="s">
        <v>121</v>
      </c>
      <c r="B1" s="110" t="s">
        <v>202</v>
      </c>
      <c r="C1" s="211" t="s">
        <v>51</v>
      </c>
      <c r="D1" s="213" t="s">
        <v>203</v>
      </c>
      <c r="E1" s="214"/>
    </row>
    <row r="2" spans="1:5" s="111" customFormat="1" ht="19.5" customHeight="1">
      <c r="A2" s="112" t="s">
        <v>204</v>
      </c>
      <c r="B2" s="113" t="s">
        <v>205</v>
      </c>
      <c r="C2" s="212"/>
      <c r="D2" s="90" t="s">
        <v>206</v>
      </c>
      <c r="E2" s="91" t="s">
        <v>207</v>
      </c>
    </row>
    <row r="3" spans="1:5" s="116" customFormat="1" ht="19.5" customHeight="1">
      <c r="A3" s="114" t="s">
        <v>23</v>
      </c>
      <c r="B3" s="115" t="s">
        <v>3</v>
      </c>
      <c r="C3" s="92">
        <v>1.5</v>
      </c>
      <c r="D3" s="93"/>
      <c r="E3" s="94">
        <f>C3*D3</f>
        <v>0</v>
      </c>
    </row>
    <row r="4" spans="1:5" s="119" customFormat="1" ht="19.5" customHeight="1">
      <c r="A4" s="117" t="s">
        <v>24</v>
      </c>
      <c r="B4" s="118" t="s">
        <v>208</v>
      </c>
      <c r="C4" s="95"/>
      <c r="D4" s="96"/>
      <c r="E4" s="94"/>
    </row>
    <row r="5" spans="1:5" s="116" customFormat="1" ht="19.5" customHeight="1">
      <c r="A5" s="120" t="s">
        <v>268</v>
      </c>
      <c r="B5" s="121" t="s">
        <v>27</v>
      </c>
      <c r="C5" s="92">
        <v>1.56</v>
      </c>
      <c r="D5" s="93">
        <v>2</v>
      </c>
      <c r="E5" s="94">
        <f aca="true" t="shared" si="0" ref="E5:E67">C5*D5</f>
        <v>3.12</v>
      </c>
    </row>
    <row r="6" spans="1:5" s="116" customFormat="1" ht="19.5" customHeight="1">
      <c r="A6" s="120" t="s">
        <v>269</v>
      </c>
      <c r="B6" s="121" t="s">
        <v>12</v>
      </c>
      <c r="C6" s="92">
        <v>1.25</v>
      </c>
      <c r="D6" s="93">
        <v>4</v>
      </c>
      <c r="E6" s="94">
        <f t="shared" si="0"/>
        <v>5</v>
      </c>
    </row>
    <row r="7" spans="1:5" s="116" customFormat="1" ht="19.5" customHeight="1">
      <c r="A7" s="120" t="s">
        <v>269</v>
      </c>
      <c r="B7" s="121" t="s">
        <v>209</v>
      </c>
      <c r="C7" s="92">
        <v>0.36</v>
      </c>
      <c r="D7" s="93">
        <v>25</v>
      </c>
      <c r="E7" s="94">
        <f t="shared" si="0"/>
        <v>9</v>
      </c>
    </row>
    <row r="8" spans="1:5" s="119" customFormat="1" ht="19.5" customHeight="1">
      <c r="A8" s="117" t="s">
        <v>25</v>
      </c>
      <c r="B8" s="122" t="s">
        <v>4</v>
      </c>
      <c r="C8" s="95"/>
      <c r="D8" s="96"/>
      <c r="E8" s="94">
        <f t="shared" si="0"/>
        <v>0</v>
      </c>
    </row>
    <row r="9" spans="1:5" s="116" customFormat="1" ht="19.5" customHeight="1">
      <c r="A9" s="120" t="s">
        <v>268</v>
      </c>
      <c r="B9" s="121" t="s">
        <v>210</v>
      </c>
      <c r="C9" s="92">
        <v>0.04</v>
      </c>
      <c r="D9" s="93">
        <v>566</v>
      </c>
      <c r="E9" s="94">
        <f t="shared" si="0"/>
        <v>22.64</v>
      </c>
    </row>
    <row r="10" spans="1:5" s="116" customFormat="1" ht="19.5" customHeight="1">
      <c r="A10" s="120" t="s">
        <v>269</v>
      </c>
      <c r="B10" s="121" t="s">
        <v>211</v>
      </c>
      <c r="C10" s="92">
        <v>0.04</v>
      </c>
      <c r="D10" s="93">
        <v>51</v>
      </c>
      <c r="E10" s="94">
        <f t="shared" si="0"/>
        <v>2.04</v>
      </c>
    </row>
    <row r="11" spans="1:5" s="119" customFormat="1" ht="19.5" customHeight="1">
      <c r="A11" s="117" t="s">
        <v>26</v>
      </c>
      <c r="B11" s="118" t="s">
        <v>212</v>
      </c>
      <c r="C11" s="95"/>
      <c r="D11" s="96"/>
      <c r="E11" s="94"/>
    </row>
    <row r="12" spans="1:5" s="116" customFormat="1" ht="19.5" customHeight="1">
      <c r="A12" s="120" t="s">
        <v>268</v>
      </c>
      <c r="B12" s="121" t="s">
        <v>27</v>
      </c>
      <c r="C12" s="92">
        <v>1.6</v>
      </c>
      <c r="D12" s="93">
        <v>2</v>
      </c>
      <c r="E12" s="94">
        <f t="shared" si="0"/>
        <v>3.2</v>
      </c>
    </row>
    <row r="13" spans="1:5" s="116" customFormat="1" ht="19.5" customHeight="1">
      <c r="A13" s="120" t="s">
        <v>269</v>
      </c>
      <c r="B13" s="121" t="s">
        <v>12</v>
      </c>
      <c r="C13" s="92">
        <v>0.3</v>
      </c>
      <c r="D13" s="93">
        <v>4</v>
      </c>
      <c r="E13" s="94">
        <f t="shared" si="0"/>
        <v>1.2</v>
      </c>
    </row>
    <row r="14" spans="1:5" s="116" customFormat="1" ht="19.5" customHeight="1">
      <c r="A14" s="120" t="s">
        <v>269</v>
      </c>
      <c r="B14" s="121" t="s">
        <v>209</v>
      </c>
      <c r="C14" s="92">
        <v>0.09</v>
      </c>
      <c r="D14" s="93">
        <v>25</v>
      </c>
      <c r="E14" s="94">
        <f t="shared" si="0"/>
        <v>2.25</v>
      </c>
    </row>
    <row r="15" spans="1:5" s="119" customFormat="1" ht="19.5" customHeight="1">
      <c r="A15" s="117" t="s">
        <v>28</v>
      </c>
      <c r="B15" s="118" t="s">
        <v>29</v>
      </c>
      <c r="C15" s="95"/>
      <c r="D15" s="96"/>
      <c r="E15" s="94">
        <f t="shared" si="0"/>
        <v>0</v>
      </c>
    </row>
    <row r="16" spans="1:5" s="116" customFormat="1" ht="19.5" customHeight="1">
      <c r="A16" s="120" t="s">
        <v>268</v>
      </c>
      <c r="B16" s="121" t="s">
        <v>213</v>
      </c>
      <c r="C16" s="92">
        <v>0.05</v>
      </c>
      <c r="D16" s="93">
        <v>21</v>
      </c>
      <c r="E16" s="94">
        <f t="shared" si="0"/>
        <v>1.05</v>
      </c>
    </row>
    <row r="17" spans="1:5" s="116" customFormat="1" ht="19.5" customHeight="1">
      <c r="A17" s="120" t="s">
        <v>269</v>
      </c>
      <c r="B17" s="121" t="s">
        <v>30</v>
      </c>
      <c r="C17" s="92">
        <v>0.1</v>
      </c>
      <c r="D17" s="93">
        <v>0</v>
      </c>
      <c r="E17" s="94">
        <f t="shared" si="0"/>
        <v>0</v>
      </c>
    </row>
    <row r="18" spans="1:5" s="116" customFormat="1" ht="19.5" customHeight="1">
      <c r="A18" s="120" t="s">
        <v>269</v>
      </c>
      <c r="B18" s="121" t="s">
        <v>161</v>
      </c>
      <c r="C18" s="92">
        <v>0.1</v>
      </c>
      <c r="D18" s="93">
        <v>1</v>
      </c>
      <c r="E18" s="94">
        <f t="shared" si="0"/>
        <v>0.1</v>
      </c>
    </row>
    <row r="19" spans="1:5" s="116" customFormat="1" ht="19.5" customHeight="1">
      <c r="A19" s="114" t="s">
        <v>31</v>
      </c>
      <c r="B19" s="121" t="s">
        <v>214</v>
      </c>
      <c r="C19" s="92">
        <v>0.2</v>
      </c>
      <c r="D19" s="93">
        <v>0</v>
      </c>
      <c r="E19" s="94">
        <f t="shared" si="0"/>
        <v>0</v>
      </c>
    </row>
    <row r="20" spans="1:5" s="116" customFormat="1" ht="19.5" customHeight="1">
      <c r="A20" s="114" t="s">
        <v>215</v>
      </c>
      <c r="B20" s="121" t="s">
        <v>216</v>
      </c>
      <c r="C20" s="92">
        <v>0.1</v>
      </c>
      <c r="D20" s="93">
        <v>0</v>
      </c>
      <c r="E20" s="94">
        <f t="shared" si="0"/>
        <v>0</v>
      </c>
    </row>
    <row r="21" spans="1:5" s="125" customFormat="1" ht="19.5" customHeight="1">
      <c r="A21" s="123" t="s">
        <v>217</v>
      </c>
      <c r="B21" s="124" t="s">
        <v>218</v>
      </c>
      <c r="C21" s="97"/>
      <c r="D21" s="96"/>
      <c r="E21" s="94">
        <f t="shared" si="0"/>
        <v>0</v>
      </c>
    </row>
    <row r="22" spans="1:5" s="116" customFormat="1" ht="19.5" customHeight="1">
      <c r="A22" s="114" t="s">
        <v>32</v>
      </c>
      <c r="B22" s="121" t="s">
        <v>33</v>
      </c>
      <c r="C22" s="92">
        <v>4</v>
      </c>
      <c r="D22" s="93">
        <v>1</v>
      </c>
      <c r="E22" s="94">
        <f t="shared" si="0"/>
        <v>4</v>
      </c>
    </row>
    <row r="23" spans="1:5" s="116" customFormat="1" ht="19.5" customHeight="1">
      <c r="A23" s="114" t="s">
        <v>34</v>
      </c>
      <c r="B23" s="121" t="s">
        <v>219</v>
      </c>
      <c r="C23" s="92">
        <v>0.2</v>
      </c>
      <c r="D23" s="93">
        <v>5</v>
      </c>
      <c r="E23" s="94">
        <f t="shared" si="0"/>
        <v>1</v>
      </c>
    </row>
    <row r="24" spans="1:5" s="116" customFormat="1" ht="19.5" customHeight="1">
      <c r="A24" s="114"/>
      <c r="B24" s="121" t="s">
        <v>220</v>
      </c>
      <c r="C24" s="92">
        <v>0.72</v>
      </c>
      <c r="D24" s="93">
        <v>1</v>
      </c>
      <c r="E24" s="94">
        <f t="shared" si="0"/>
        <v>0.72</v>
      </c>
    </row>
    <row r="25" spans="1:5" s="116" customFormat="1" ht="19.5" customHeight="1">
      <c r="A25" s="114" t="s">
        <v>35</v>
      </c>
      <c r="B25" s="121" t="s">
        <v>221</v>
      </c>
      <c r="C25" s="92">
        <v>0.2</v>
      </c>
      <c r="D25" s="93">
        <v>2</v>
      </c>
      <c r="E25" s="94">
        <f t="shared" si="0"/>
        <v>0.4</v>
      </c>
    </row>
    <row r="26" spans="1:5" s="119" customFormat="1" ht="19.5" customHeight="1">
      <c r="A26" s="117" t="s">
        <v>36</v>
      </c>
      <c r="B26" s="122" t="s">
        <v>37</v>
      </c>
      <c r="C26" s="95"/>
      <c r="D26" s="96"/>
      <c r="E26" s="94"/>
    </row>
    <row r="27" spans="1:5" s="116" customFormat="1" ht="19.5" customHeight="1">
      <c r="A27" s="114" t="s">
        <v>38</v>
      </c>
      <c r="B27" s="121" t="s">
        <v>222</v>
      </c>
      <c r="C27" s="92">
        <v>0.2</v>
      </c>
      <c r="D27" s="93">
        <v>2</v>
      </c>
      <c r="E27" s="94">
        <f t="shared" si="0"/>
        <v>0.4</v>
      </c>
    </row>
    <row r="28" spans="1:5" s="116" customFormat="1" ht="19.5" customHeight="1">
      <c r="A28" s="114"/>
      <c r="B28" s="121" t="s">
        <v>223</v>
      </c>
      <c r="C28" s="92">
        <v>0.24</v>
      </c>
      <c r="D28" s="93">
        <v>1</v>
      </c>
      <c r="E28" s="94">
        <f t="shared" si="0"/>
        <v>0.24</v>
      </c>
    </row>
    <row r="29" spans="1:5" s="116" customFormat="1" ht="19.5" customHeight="1">
      <c r="A29" s="114"/>
      <c r="B29" s="121" t="s">
        <v>224</v>
      </c>
      <c r="C29" s="92">
        <v>0.288</v>
      </c>
      <c r="D29" s="93">
        <v>1</v>
      </c>
      <c r="E29" s="94">
        <f t="shared" si="0"/>
        <v>0.288</v>
      </c>
    </row>
    <row r="30" spans="1:5" s="116" customFormat="1" ht="19.5" customHeight="1">
      <c r="A30" s="114" t="s">
        <v>39</v>
      </c>
      <c r="B30" s="121" t="s">
        <v>225</v>
      </c>
      <c r="C30" s="92">
        <v>0.15</v>
      </c>
      <c r="D30" s="93">
        <v>40</v>
      </c>
      <c r="E30" s="94">
        <f t="shared" si="0"/>
        <v>6</v>
      </c>
    </row>
    <row r="31" spans="1:5" s="116" customFormat="1" ht="19.5" customHeight="1">
      <c r="A31" s="114" t="s">
        <v>40</v>
      </c>
      <c r="B31" s="121" t="s">
        <v>226</v>
      </c>
      <c r="C31" s="92">
        <v>1</v>
      </c>
      <c r="D31" s="93">
        <v>5</v>
      </c>
      <c r="E31" s="94">
        <v>5</v>
      </c>
    </row>
    <row r="32" spans="1:8" s="119" customFormat="1" ht="19.5" customHeight="1">
      <c r="A32" s="126" t="s">
        <v>227</v>
      </c>
      <c r="B32" s="127" t="s">
        <v>228</v>
      </c>
      <c r="C32" s="95"/>
      <c r="D32" s="96"/>
      <c r="E32" s="94"/>
      <c r="H32" s="119" t="s">
        <v>6</v>
      </c>
    </row>
    <row r="33" spans="1:5" s="119" customFormat="1" ht="19.5" customHeight="1">
      <c r="A33" s="117" t="s">
        <v>229</v>
      </c>
      <c r="B33" s="118" t="s">
        <v>41</v>
      </c>
      <c r="C33" s="95"/>
      <c r="D33" s="96"/>
      <c r="E33" s="94"/>
    </row>
    <row r="34" spans="1:5" s="119" customFormat="1" ht="19.5" customHeight="1">
      <c r="A34" s="117"/>
      <c r="B34" s="122" t="s">
        <v>42</v>
      </c>
      <c r="C34" s="95"/>
      <c r="D34" s="96"/>
      <c r="E34" s="94"/>
    </row>
    <row r="35" spans="1:5" s="116" customFormat="1" ht="19.5" customHeight="1">
      <c r="A35" s="120" t="s">
        <v>270</v>
      </c>
      <c r="B35" s="121" t="s">
        <v>230</v>
      </c>
      <c r="C35" s="92"/>
      <c r="D35" s="93"/>
      <c r="E35" s="94">
        <v>0.5</v>
      </c>
    </row>
    <row r="36" spans="1:5" s="116" customFormat="1" ht="19.5" customHeight="1">
      <c r="A36" s="114"/>
      <c r="B36" s="121" t="s">
        <v>231</v>
      </c>
      <c r="C36" s="92"/>
      <c r="D36" s="93"/>
      <c r="E36" s="94">
        <v>1.5</v>
      </c>
    </row>
    <row r="37" spans="1:5" s="116" customFormat="1" ht="19.5" customHeight="1">
      <c r="A37" s="114"/>
      <c r="B37" s="121" t="s">
        <v>232</v>
      </c>
      <c r="C37" s="92"/>
      <c r="D37" s="93"/>
      <c r="E37" s="94">
        <v>0.5</v>
      </c>
    </row>
    <row r="38" spans="1:5" s="116" customFormat="1" ht="19.5" customHeight="1">
      <c r="A38" s="114"/>
      <c r="B38" s="121" t="s">
        <v>233</v>
      </c>
      <c r="C38" s="92">
        <v>0.2</v>
      </c>
      <c r="D38" s="93">
        <v>1</v>
      </c>
      <c r="E38" s="94">
        <f t="shared" si="0"/>
        <v>0.2</v>
      </c>
    </row>
    <row r="39" spans="1:5" s="116" customFormat="1" ht="19.5" customHeight="1">
      <c r="A39" s="114"/>
      <c r="B39" s="121" t="s">
        <v>234</v>
      </c>
      <c r="C39" s="92">
        <v>0.15</v>
      </c>
      <c r="D39" s="93">
        <v>20</v>
      </c>
      <c r="E39" s="94">
        <f t="shared" si="0"/>
        <v>3</v>
      </c>
    </row>
    <row r="40" spans="1:5" s="119" customFormat="1" ht="19.5" customHeight="1">
      <c r="A40" s="117"/>
      <c r="B40" s="122" t="s">
        <v>43</v>
      </c>
      <c r="C40" s="95"/>
      <c r="D40" s="96"/>
      <c r="E40" s="94"/>
    </row>
    <row r="41" spans="1:5" s="116" customFormat="1" ht="19.5" customHeight="1">
      <c r="A41" s="120" t="s">
        <v>270</v>
      </c>
      <c r="B41" s="121" t="s">
        <v>44</v>
      </c>
      <c r="C41" s="92"/>
      <c r="D41" s="93"/>
      <c r="E41" s="94"/>
    </row>
    <row r="42" spans="1:5" s="116" customFormat="1" ht="30">
      <c r="A42" s="128" t="s">
        <v>120</v>
      </c>
      <c r="B42" s="121" t="s">
        <v>235</v>
      </c>
      <c r="C42" s="92">
        <v>0.29414</v>
      </c>
      <c r="D42" s="98">
        <v>283</v>
      </c>
      <c r="E42" s="94">
        <f t="shared" si="0"/>
        <v>83.24162</v>
      </c>
    </row>
    <row r="43" spans="1:5" s="116" customFormat="1" ht="30">
      <c r="A43" s="129" t="s">
        <v>236</v>
      </c>
      <c r="B43" s="121" t="s">
        <v>237</v>
      </c>
      <c r="C43" s="92">
        <v>5</v>
      </c>
      <c r="D43" s="93"/>
      <c r="E43" s="94">
        <f t="shared" si="0"/>
        <v>0</v>
      </c>
    </row>
    <row r="44" spans="1:5" s="116" customFormat="1" ht="19.5" customHeight="1">
      <c r="A44" s="129" t="s">
        <v>157</v>
      </c>
      <c r="B44" s="121" t="s">
        <v>238</v>
      </c>
      <c r="C44" s="92"/>
      <c r="D44" s="93"/>
      <c r="E44" s="94">
        <f t="shared" si="0"/>
        <v>0</v>
      </c>
    </row>
    <row r="45" spans="1:5" s="116" customFormat="1" ht="19.5" customHeight="1">
      <c r="A45" s="129" t="s">
        <v>156</v>
      </c>
      <c r="B45" s="121" t="s">
        <v>239</v>
      </c>
      <c r="C45" s="92"/>
      <c r="D45" s="93"/>
      <c r="E45" s="94">
        <f t="shared" si="0"/>
        <v>0</v>
      </c>
    </row>
    <row r="46" spans="1:5" s="116" customFormat="1" ht="19.5" customHeight="1">
      <c r="A46" s="120" t="s">
        <v>155</v>
      </c>
      <c r="B46" s="121" t="s">
        <v>240</v>
      </c>
      <c r="C46" s="92">
        <v>0.02</v>
      </c>
      <c r="D46" s="93"/>
      <c r="E46" s="94">
        <f t="shared" si="0"/>
        <v>0</v>
      </c>
    </row>
    <row r="47" spans="1:5" s="116" customFormat="1" ht="19.5" customHeight="1">
      <c r="A47" s="120" t="s">
        <v>143</v>
      </c>
      <c r="B47" s="121" t="s">
        <v>241</v>
      </c>
      <c r="C47" s="92">
        <v>0.378</v>
      </c>
      <c r="D47" s="99"/>
      <c r="E47" s="94">
        <f t="shared" si="0"/>
        <v>0</v>
      </c>
    </row>
    <row r="48" spans="1:5" s="116" customFormat="1" ht="19.5" customHeight="1">
      <c r="A48" s="120" t="s">
        <v>145</v>
      </c>
      <c r="B48" s="121" t="s">
        <v>242</v>
      </c>
      <c r="C48" s="92">
        <v>0.0989</v>
      </c>
      <c r="D48" s="99"/>
      <c r="E48" s="94">
        <f t="shared" si="0"/>
        <v>0</v>
      </c>
    </row>
    <row r="49" spans="1:5" s="131" customFormat="1" ht="19.5" customHeight="1">
      <c r="A49" s="215" t="s">
        <v>243</v>
      </c>
      <c r="B49" s="130" t="s">
        <v>244</v>
      </c>
      <c r="C49" s="100"/>
      <c r="D49" s="101"/>
      <c r="E49" s="91">
        <f t="shared" si="0"/>
        <v>0</v>
      </c>
    </row>
    <row r="50" spans="1:5" s="131" customFormat="1" ht="19.5" customHeight="1">
      <c r="A50" s="215"/>
      <c r="B50" s="132" t="s">
        <v>245</v>
      </c>
      <c r="C50" s="100"/>
      <c r="D50" s="101"/>
      <c r="E50" s="91">
        <f t="shared" si="0"/>
        <v>0</v>
      </c>
    </row>
    <row r="51" spans="1:5" s="133" customFormat="1" ht="19.5" customHeight="1">
      <c r="A51" s="215"/>
      <c r="B51" s="132" t="s">
        <v>246</v>
      </c>
      <c r="C51" s="100">
        <v>8.64</v>
      </c>
      <c r="D51" s="101"/>
      <c r="E51" s="91">
        <f t="shared" si="0"/>
        <v>0</v>
      </c>
    </row>
    <row r="52" spans="1:5" s="133" customFormat="1" ht="19.5" customHeight="1">
      <c r="A52" s="215"/>
      <c r="B52" s="132" t="s">
        <v>247</v>
      </c>
      <c r="C52" s="100">
        <v>5.0176</v>
      </c>
      <c r="D52" s="101">
        <v>1</v>
      </c>
      <c r="E52" s="91">
        <f>C52*D52</f>
        <v>5.0176</v>
      </c>
    </row>
    <row r="53" spans="1:5" s="133" customFormat="1" ht="19.5" customHeight="1">
      <c r="A53" s="215"/>
      <c r="B53" s="132" t="s">
        <v>248</v>
      </c>
      <c r="C53" s="100">
        <v>3.42</v>
      </c>
      <c r="D53" s="101">
        <v>1</v>
      </c>
      <c r="E53" s="91">
        <f t="shared" si="0"/>
        <v>3.42</v>
      </c>
    </row>
    <row r="54" spans="1:5" s="133" customFormat="1" ht="19.5" customHeight="1">
      <c r="A54" s="215"/>
      <c r="B54" s="134" t="s">
        <v>249</v>
      </c>
      <c r="C54" s="102">
        <v>2.904</v>
      </c>
      <c r="D54" s="101">
        <v>1</v>
      </c>
      <c r="E54" s="91">
        <f t="shared" si="0"/>
        <v>2.904</v>
      </c>
    </row>
    <row r="55" spans="1:5" s="133" customFormat="1" ht="19.5" customHeight="1">
      <c r="A55" s="215"/>
      <c r="B55" s="132" t="s">
        <v>250</v>
      </c>
      <c r="C55" s="100">
        <v>2.178</v>
      </c>
      <c r="D55" s="101">
        <v>1</v>
      </c>
      <c r="E55" s="91">
        <f t="shared" si="0"/>
        <v>2.178</v>
      </c>
    </row>
    <row r="56" spans="1:5" s="133" customFormat="1" ht="19.5" customHeight="1">
      <c r="A56" s="215" t="s">
        <v>251</v>
      </c>
      <c r="B56" s="130" t="s">
        <v>252</v>
      </c>
      <c r="C56" s="100"/>
      <c r="D56" s="101"/>
      <c r="E56" s="91"/>
    </row>
    <row r="57" spans="1:5" s="133" customFormat="1" ht="19.5" customHeight="1">
      <c r="A57" s="215"/>
      <c r="B57" s="132" t="s">
        <v>253</v>
      </c>
      <c r="C57" s="103">
        <v>2.904</v>
      </c>
      <c r="D57" s="101">
        <v>6</v>
      </c>
      <c r="E57" s="91">
        <f t="shared" si="0"/>
        <v>17.424</v>
      </c>
    </row>
    <row r="58" spans="1:5" s="133" customFormat="1" ht="19.5" customHeight="1">
      <c r="A58" s="215"/>
      <c r="B58" s="132" t="s">
        <v>254</v>
      </c>
      <c r="C58" s="103">
        <v>0.6</v>
      </c>
      <c r="D58" s="101">
        <v>6</v>
      </c>
      <c r="E58" s="91">
        <f t="shared" si="0"/>
        <v>3.5999999999999996</v>
      </c>
    </row>
    <row r="59" spans="1:5" s="133" customFormat="1" ht="19.5" customHeight="1">
      <c r="A59" s="215"/>
      <c r="B59" s="132" t="s">
        <v>255</v>
      </c>
      <c r="C59" s="103">
        <v>1.597</v>
      </c>
      <c r="D59" s="101">
        <v>7</v>
      </c>
      <c r="E59" s="91">
        <f t="shared" si="0"/>
        <v>11.179</v>
      </c>
    </row>
    <row r="60" spans="1:5" s="133" customFormat="1" ht="19.5" customHeight="1">
      <c r="A60" s="215"/>
      <c r="B60" s="132" t="s">
        <v>256</v>
      </c>
      <c r="C60" s="103">
        <v>0.48</v>
      </c>
      <c r="D60" s="101">
        <v>7</v>
      </c>
      <c r="E60" s="91">
        <f t="shared" si="0"/>
        <v>3.36</v>
      </c>
    </row>
    <row r="61" spans="1:5" s="133" customFormat="1" ht="19.5" customHeight="1">
      <c r="A61" s="135"/>
      <c r="B61" s="136" t="s">
        <v>257</v>
      </c>
      <c r="C61" s="100"/>
      <c r="D61" s="101"/>
      <c r="E61" s="91">
        <f t="shared" si="0"/>
        <v>0</v>
      </c>
    </row>
    <row r="62" spans="1:5" s="133" customFormat="1" ht="19.5" customHeight="1">
      <c r="A62" s="135"/>
      <c r="B62" s="132" t="s">
        <v>253</v>
      </c>
      <c r="C62" s="103">
        <v>1.8</v>
      </c>
      <c r="D62" s="101">
        <v>14</v>
      </c>
      <c r="E62" s="91">
        <f t="shared" si="0"/>
        <v>25.2</v>
      </c>
    </row>
    <row r="63" spans="1:5" s="133" customFormat="1" ht="19.5" customHeight="1">
      <c r="A63" s="135"/>
      <c r="B63" s="132" t="s">
        <v>254</v>
      </c>
      <c r="C63" s="103">
        <v>0.45</v>
      </c>
      <c r="D63" s="101">
        <v>14</v>
      </c>
      <c r="E63" s="91">
        <f t="shared" si="0"/>
        <v>6.3</v>
      </c>
    </row>
    <row r="64" spans="1:5" s="133" customFormat="1" ht="19.5" customHeight="1">
      <c r="A64" s="135"/>
      <c r="B64" s="132" t="s">
        <v>255</v>
      </c>
      <c r="C64" s="103">
        <v>0.99</v>
      </c>
      <c r="D64" s="101">
        <v>53</v>
      </c>
      <c r="E64" s="91">
        <f t="shared" si="0"/>
        <v>52.47</v>
      </c>
    </row>
    <row r="65" spans="1:5" s="133" customFormat="1" ht="19.5" customHeight="1">
      <c r="A65" s="135"/>
      <c r="B65" s="132" t="s">
        <v>256</v>
      </c>
      <c r="C65" s="103">
        <v>0.36</v>
      </c>
      <c r="D65" s="101">
        <v>53</v>
      </c>
      <c r="E65" s="91">
        <f t="shared" si="0"/>
        <v>19.08</v>
      </c>
    </row>
    <row r="66" spans="1:5" s="133" customFormat="1" ht="19.5" customHeight="1">
      <c r="A66" s="135" t="s">
        <v>258</v>
      </c>
      <c r="B66" s="130" t="s">
        <v>259</v>
      </c>
      <c r="C66" s="100"/>
      <c r="D66" s="101"/>
      <c r="E66" s="91">
        <f t="shared" si="0"/>
        <v>0</v>
      </c>
    </row>
    <row r="67" spans="1:5" s="133" customFormat="1" ht="19.5" customHeight="1">
      <c r="A67" s="137"/>
      <c r="B67" s="138" t="s">
        <v>122</v>
      </c>
      <c r="C67" s="100">
        <v>0.06</v>
      </c>
      <c r="D67" s="101">
        <v>630</v>
      </c>
      <c r="E67" s="91">
        <f t="shared" si="0"/>
        <v>37.8</v>
      </c>
    </row>
    <row r="68" spans="1:5" s="111" customFormat="1" ht="19.5" customHeight="1">
      <c r="A68" s="139"/>
      <c r="B68" s="104" t="s">
        <v>260</v>
      </c>
      <c r="C68" s="91"/>
      <c r="D68" s="104"/>
      <c r="E68" s="91">
        <f>SUM(E3:E67)</f>
        <v>346.52221999999995</v>
      </c>
    </row>
    <row r="69" spans="2:5" s="140" customFormat="1" ht="19.5" customHeight="1">
      <c r="B69" s="141" t="s">
        <v>261</v>
      </c>
      <c r="C69" s="105"/>
      <c r="D69" s="106"/>
      <c r="E69" s="105">
        <f>E53+E62+E63+E64+E65</f>
        <v>106.46999999999998</v>
      </c>
    </row>
    <row r="70" spans="2:5" s="140" customFormat="1" ht="19.5" customHeight="1">
      <c r="B70" s="141" t="s">
        <v>262</v>
      </c>
      <c r="C70" s="105"/>
      <c r="D70" s="106"/>
      <c r="E70" s="105">
        <f>SUM(E51:E67)</f>
        <v>189.93259999999998</v>
      </c>
    </row>
    <row r="71" spans="2:5" s="140" customFormat="1" ht="19.5" customHeight="1">
      <c r="B71" s="141" t="s">
        <v>263</v>
      </c>
      <c r="C71" s="105"/>
      <c r="D71" s="106"/>
      <c r="E71" s="105">
        <f>SUM(E3:E48)</f>
        <v>156.58962</v>
      </c>
    </row>
    <row r="72" spans="2:5" s="140" customFormat="1" ht="19.5" customHeight="1">
      <c r="B72" s="141" t="s">
        <v>264</v>
      </c>
      <c r="C72" s="105"/>
      <c r="D72" s="106"/>
      <c r="E72" s="91"/>
    </row>
    <row r="73" spans="2:5" s="140" customFormat="1" ht="19.5" customHeight="1">
      <c r="B73" s="141" t="s">
        <v>265</v>
      </c>
      <c r="C73" s="105"/>
      <c r="D73" s="106"/>
      <c r="E73" s="105">
        <f>E72-(E70+E71)</f>
        <v>-346.52221999999995</v>
      </c>
    </row>
    <row r="74" spans="2:5" s="140" customFormat="1" ht="19.5" customHeight="1">
      <c r="B74" s="142" t="s">
        <v>266</v>
      </c>
      <c r="C74" s="105"/>
      <c r="D74" s="106"/>
      <c r="E74" s="105"/>
    </row>
    <row r="76" spans="4:5" ht="16.5" customHeight="1">
      <c r="D76" s="143"/>
      <c r="E76" s="143"/>
    </row>
    <row r="77" spans="4:5" ht="16.5" customHeight="1">
      <c r="D77" s="216" t="s">
        <v>123</v>
      </c>
      <c r="E77" s="216"/>
    </row>
    <row r="78" spans="4:5" ht="16.5" customHeight="1">
      <c r="D78" s="216" t="s">
        <v>267</v>
      </c>
      <c r="E78" s="216"/>
    </row>
  </sheetData>
  <sheetProtection/>
  <mergeCells count="6">
    <mergeCell ref="C1:C2"/>
    <mergeCell ref="D1:E1"/>
    <mergeCell ref="A49:A55"/>
    <mergeCell ref="A56:A60"/>
    <mergeCell ref="D77:E77"/>
    <mergeCell ref="D78:E78"/>
  </mergeCells>
  <printOptions/>
  <pageMargins left="0.5118110236220472" right="0.5118110236220472" top="0.1968503937007874" bottom="0.0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9.28125" style="0" customWidth="1"/>
    <col min="2" max="2" width="42.8515625" style="0" bestFit="1" customWidth="1"/>
    <col min="3" max="3" width="14.7109375" style="0" customWidth="1"/>
    <col min="4" max="4" width="13.28125" style="0" customWidth="1"/>
    <col min="5" max="5" width="11.57421875" style="0" customWidth="1"/>
    <col min="6" max="6" width="26.7109375" style="0" customWidth="1"/>
  </cols>
  <sheetData>
    <row r="1" spans="1:6" ht="29.25" customHeight="1">
      <c r="A1" s="217" t="s">
        <v>21</v>
      </c>
      <c r="B1" s="217"/>
      <c r="C1" s="217"/>
      <c r="D1" s="217"/>
      <c r="E1" s="217"/>
      <c r="F1" s="217"/>
    </row>
    <row r="2" spans="1:6" ht="30.75" customHeight="1">
      <c r="A2" s="218" t="s">
        <v>154</v>
      </c>
      <c r="B2" s="218"/>
      <c r="C2" s="218"/>
      <c r="D2" s="218"/>
      <c r="E2" s="218"/>
      <c r="F2" s="218"/>
    </row>
    <row r="3" spans="1:6" ht="30.75" customHeight="1">
      <c r="A3" s="16" t="s">
        <v>125</v>
      </c>
      <c r="B3" s="16"/>
      <c r="C3" s="16" t="s">
        <v>151</v>
      </c>
      <c r="D3" s="16"/>
      <c r="E3" s="219" t="s">
        <v>150</v>
      </c>
      <c r="F3" s="219"/>
    </row>
    <row r="4" spans="1:6" ht="48" customHeight="1">
      <c r="A4" s="24" t="s">
        <v>126</v>
      </c>
      <c r="B4" s="28" t="s">
        <v>22</v>
      </c>
      <c r="C4" s="24" t="s">
        <v>127</v>
      </c>
      <c r="D4" s="24" t="s">
        <v>128</v>
      </c>
      <c r="E4" s="24" t="s">
        <v>129</v>
      </c>
      <c r="F4" s="24" t="s">
        <v>130</v>
      </c>
    </row>
    <row r="5" spans="1:6" ht="20.25" customHeight="1">
      <c r="A5" s="27">
        <v>1</v>
      </c>
      <c r="B5" s="2" t="s">
        <v>131</v>
      </c>
      <c r="C5" s="2"/>
      <c r="D5" s="2"/>
      <c r="F5" s="2"/>
    </row>
    <row r="6" spans="1:6" ht="20.25" customHeight="1">
      <c r="A6" s="17" t="s">
        <v>132</v>
      </c>
      <c r="B6" s="2" t="s">
        <v>133</v>
      </c>
      <c r="C6" s="20">
        <v>34.5756</v>
      </c>
      <c r="D6" s="2"/>
      <c r="E6" s="22">
        <f>C6*100/C10</f>
        <v>68.35337935615495</v>
      </c>
      <c r="F6" s="25">
        <v>55</v>
      </c>
    </row>
    <row r="7" spans="1:6" ht="20.25" customHeight="1">
      <c r="A7" s="17" t="s">
        <v>134</v>
      </c>
      <c r="B7" s="2" t="s">
        <v>135</v>
      </c>
      <c r="C7" s="20">
        <v>5.32</v>
      </c>
      <c r="D7" s="2"/>
      <c r="E7" s="22">
        <f>C7*100/C10</f>
        <v>10.517242742707122</v>
      </c>
      <c r="F7" s="25">
        <v>10</v>
      </c>
    </row>
    <row r="8" spans="1:6" ht="20.25" customHeight="1">
      <c r="A8" s="17" t="s">
        <v>136</v>
      </c>
      <c r="B8" s="2" t="s">
        <v>153</v>
      </c>
      <c r="C8" s="20">
        <v>3.688</v>
      </c>
      <c r="D8" s="2"/>
      <c r="E8" s="22">
        <f>C8*100/C10</f>
        <v>7.2909006081022305</v>
      </c>
      <c r="F8" s="25">
        <v>7</v>
      </c>
    </row>
    <row r="9" spans="1:6" ht="20.25" customHeight="1">
      <c r="A9" s="17" t="s">
        <v>137</v>
      </c>
      <c r="B9" s="2" t="s">
        <v>138</v>
      </c>
      <c r="C9" s="20">
        <v>7</v>
      </c>
      <c r="D9" s="2"/>
      <c r="E9" s="22">
        <f>C9*100/C10</f>
        <v>13.838477293035686</v>
      </c>
      <c r="F9" s="25">
        <v>28</v>
      </c>
    </row>
    <row r="10" spans="1:6" ht="20.25" customHeight="1">
      <c r="A10" s="18"/>
      <c r="B10" s="19" t="s">
        <v>139</v>
      </c>
      <c r="C10" s="21">
        <f>SUM(C6:C9)</f>
        <v>50.583600000000004</v>
      </c>
      <c r="D10" s="19"/>
      <c r="E10" s="23">
        <f>SUM(E6:E9)</f>
        <v>99.99999999999999</v>
      </c>
      <c r="F10" s="26">
        <v>100</v>
      </c>
    </row>
    <row r="11" spans="1:6" ht="20.25" customHeight="1">
      <c r="A11" s="27">
        <v>2</v>
      </c>
      <c r="B11" s="2" t="s">
        <v>140</v>
      </c>
      <c r="C11" s="2"/>
      <c r="D11" s="2"/>
      <c r="E11" s="2"/>
      <c r="F11" s="2"/>
    </row>
    <row r="12" spans="1:6" ht="20.25" customHeight="1">
      <c r="A12" s="17"/>
      <c r="B12" s="2" t="s">
        <v>141</v>
      </c>
      <c r="C12" s="2"/>
      <c r="D12" s="2"/>
      <c r="E12" s="2"/>
      <c r="F12" s="2"/>
    </row>
    <row r="13" spans="1:6" ht="20.25" customHeight="1">
      <c r="A13" s="27">
        <v>3</v>
      </c>
      <c r="B13" s="2" t="s">
        <v>142</v>
      </c>
      <c r="C13" s="2"/>
      <c r="D13" s="2"/>
      <c r="E13" s="2"/>
      <c r="F13" s="2"/>
    </row>
    <row r="14" spans="1:6" ht="20.25" customHeight="1">
      <c r="A14" s="13" t="s">
        <v>155</v>
      </c>
      <c r="B14" s="2" t="s">
        <v>144</v>
      </c>
      <c r="C14" s="20">
        <v>8.76</v>
      </c>
      <c r="D14" s="2"/>
      <c r="E14" s="2"/>
      <c r="F14" s="2"/>
    </row>
    <row r="15" spans="1:6" ht="20.25" customHeight="1">
      <c r="A15" s="13" t="s">
        <v>143</v>
      </c>
      <c r="B15" s="2" t="s">
        <v>146</v>
      </c>
      <c r="C15" s="20">
        <v>45.6</v>
      </c>
      <c r="D15" s="2"/>
      <c r="E15" s="2"/>
      <c r="F15" s="2"/>
    </row>
    <row r="16" spans="1:6" ht="20.25" customHeight="1">
      <c r="A16" s="13" t="s">
        <v>145</v>
      </c>
      <c r="B16" s="2" t="s">
        <v>147</v>
      </c>
      <c r="C16" s="20">
        <v>55.08</v>
      </c>
      <c r="D16" s="2"/>
      <c r="E16" s="2"/>
      <c r="F16" s="2"/>
    </row>
    <row r="17" spans="1:6" ht="20.25" customHeight="1">
      <c r="A17" s="18"/>
      <c r="B17" s="19" t="s">
        <v>148</v>
      </c>
      <c r="C17" s="21">
        <f>SUM(C14:C16)</f>
        <v>109.44</v>
      </c>
      <c r="D17" s="19"/>
      <c r="E17" s="19"/>
      <c r="F17" s="19"/>
    </row>
    <row r="18" spans="1:6" ht="20.25" customHeight="1">
      <c r="A18" s="18"/>
      <c r="B18" s="19" t="s">
        <v>149</v>
      </c>
      <c r="C18" s="21">
        <f>C10+C17</f>
        <v>160.0236</v>
      </c>
      <c r="D18" s="19"/>
      <c r="E18" s="19"/>
      <c r="F18" s="19"/>
    </row>
  </sheetData>
  <sheetProtection/>
  <mergeCells count="3">
    <mergeCell ref="A1:F1"/>
    <mergeCell ref="A2:F2"/>
    <mergeCell ref="E3:F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ATMA PALAMAU</cp:lastModifiedBy>
  <cp:lastPrinted>2020-09-30T07:10:10Z</cp:lastPrinted>
  <dcterms:created xsi:type="dcterms:W3CDTF">2008-05-15T09:55:51Z</dcterms:created>
  <dcterms:modified xsi:type="dcterms:W3CDTF">2020-09-30T07:11:55Z</dcterms:modified>
  <cp:category/>
  <cp:version/>
  <cp:contentType/>
  <cp:contentStatus/>
</cp:coreProperties>
</file>